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qdod\Desktop\Хисоботҳои бояд супорам\Нишондиҳандаҳои бонкҳо барои Сомона\31.12.2021\Сомона роикадам\En\"/>
    </mc:Choice>
  </mc:AlternateContent>
  <xr:revisionPtr revIDLastSave="0" documentId="13_ncr:1_{1D5BB0DB-23C7-4DED-AAEF-8B8A1AA16047}" xr6:coauthVersionLast="36" xr6:coauthVersionMax="38" xr10:uidLastSave="{00000000-0000-0000-0000-000000000000}"/>
  <bookViews>
    <workbookView showHorizontalScroll="0" showVerticalScroll="0" xWindow="0" yWindow="0" windowWidth="28800" windowHeight="12840" xr2:uid="{00000000-000D-0000-FFFF-FFFF00000000}"/>
  </bookViews>
  <sheets>
    <sheet name="En 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'En '!$A$1:$K$30</definedName>
  </definedNames>
  <calcPr calcId="179021"/>
</workbook>
</file>

<file path=xl/calcChain.xml><?xml version="1.0" encoding="utf-8"?>
<calcChain xmlns="http://schemas.openxmlformats.org/spreadsheetml/2006/main">
  <c r="G30" i="5" l="1"/>
  <c r="G29" i="5"/>
  <c r="C29" i="5"/>
  <c r="G28" i="5"/>
  <c r="C28" i="5"/>
  <c r="G27" i="5"/>
  <c r="F27" i="5"/>
  <c r="E27" i="5"/>
  <c r="D27" i="5"/>
  <c r="C27" i="5"/>
  <c r="G26" i="5"/>
  <c r="F26" i="5"/>
  <c r="E26" i="5"/>
  <c r="D26" i="5"/>
  <c r="C26" i="5"/>
  <c r="G25" i="5"/>
  <c r="F25" i="5"/>
  <c r="E25" i="5"/>
  <c r="D25" i="5"/>
  <c r="C25" i="5"/>
  <c r="G19" i="5"/>
  <c r="F19" i="5"/>
  <c r="E19" i="5"/>
  <c r="D19" i="5"/>
  <c r="C19" i="5"/>
  <c r="G17" i="5"/>
  <c r="F17" i="5"/>
  <c r="E17" i="5"/>
  <c r="D17" i="5"/>
  <c r="C17" i="5"/>
  <c r="G16" i="5"/>
  <c r="G18" i="5" s="1"/>
  <c r="F16" i="5"/>
  <c r="E16" i="5"/>
  <c r="D16" i="5"/>
  <c r="C16" i="5"/>
  <c r="G14" i="5"/>
  <c r="F14" i="5"/>
  <c r="E14" i="5"/>
  <c r="D14" i="5"/>
  <c r="C14" i="5"/>
  <c r="G13" i="5"/>
  <c r="F13" i="5"/>
  <c r="E13" i="5"/>
  <c r="D13" i="5"/>
  <c r="C13" i="5"/>
  <c r="G12" i="5"/>
  <c r="F12" i="5"/>
  <c r="E12" i="5"/>
  <c r="D12" i="5"/>
  <c r="C12" i="5"/>
  <c r="G11" i="5"/>
  <c r="F11" i="5"/>
  <c r="F20" i="5" s="1"/>
  <c r="E11" i="5"/>
  <c r="D11" i="5"/>
  <c r="D15" i="5" s="1"/>
  <c r="C11" i="5"/>
  <c r="C20" i="5" s="1"/>
  <c r="G9" i="5"/>
  <c r="F9" i="5"/>
  <c r="E9" i="5"/>
  <c r="D9" i="5"/>
  <c r="C9" i="5"/>
  <c r="G8" i="5"/>
  <c r="F8" i="5"/>
  <c r="E8" i="5"/>
  <c r="D8" i="5"/>
  <c r="C8" i="5"/>
  <c r="G7" i="5"/>
  <c r="F7" i="5"/>
  <c r="E7" i="5"/>
  <c r="D7" i="5"/>
  <c r="C7" i="5"/>
  <c r="G6" i="5"/>
  <c r="F6" i="5"/>
  <c r="E6" i="5"/>
  <c r="D6" i="5"/>
  <c r="C6" i="5"/>
  <c r="G5" i="5"/>
  <c r="F5" i="5"/>
  <c r="E5" i="5"/>
  <c r="D5" i="5"/>
  <c r="C5" i="5"/>
  <c r="G4" i="5"/>
  <c r="F4" i="5"/>
  <c r="E4" i="5"/>
  <c r="D4" i="5"/>
  <c r="C4" i="5"/>
  <c r="D20" i="5" l="1"/>
  <c r="F10" i="5"/>
  <c r="E10" i="5"/>
  <c r="E15" i="5"/>
  <c r="G10" i="5"/>
  <c r="C18" i="5"/>
  <c r="G20" i="5"/>
  <c r="D18" i="5"/>
  <c r="C10" i="5"/>
  <c r="D10" i="5"/>
  <c r="C15" i="5"/>
  <c r="E18" i="5"/>
  <c r="F18" i="5"/>
  <c r="F15" i="5"/>
  <c r="E20" i="5"/>
  <c r="G15" i="5"/>
</calcChain>
</file>

<file path=xl/sharedStrings.xml><?xml version="1.0" encoding="utf-8"?>
<sst xmlns="http://schemas.openxmlformats.org/spreadsheetml/2006/main" count="52" uniqueCount="52">
  <si>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</si>
  <si>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</si>
  <si>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</si>
  <si>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</si>
  <si>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</si>
  <si>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</si>
  <si>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</si>
  <si>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</si>
  <si>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</si>
  <si>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</si>
  <si>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</si>
  <si>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</si>
  <si>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</si>
  <si>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</si>
  <si>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</si>
  <si>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</si>
  <si>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</si>
  <si>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</si>
  <si>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</si>
  <si>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</si>
  <si>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</si>
  <si>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</si>
  <si>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</si>
  <si>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INDICATORS</t>
  </si>
  <si>
    <t>АSSETS</t>
  </si>
  <si>
    <t>Cash</t>
  </si>
  <si>
    <t>Due from NBT and from credit financial institutions</t>
  </si>
  <si>
    <t xml:space="preserve">Fixed assets </t>
  </si>
  <si>
    <t>Other assets</t>
  </si>
  <si>
    <t>LIABILITIES</t>
  </si>
  <si>
    <t>Due to NBT and to credit financial institutions</t>
  </si>
  <si>
    <t>Other liabilities</t>
  </si>
  <si>
    <t>BALANCE СAPITAL</t>
  </si>
  <si>
    <t>Сapital paid-up</t>
  </si>
  <si>
    <t>Reserves</t>
  </si>
  <si>
    <t>Current year profit/loss</t>
  </si>
  <si>
    <t xml:space="preserve"> LIABILITIES AND CAPITAL</t>
  </si>
  <si>
    <t>OTHER INDICATORS</t>
  </si>
  <si>
    <t>Return on assets (ROA, %)</t>
  </si>
  <si>
    <t>Return on equity (ROE, %)</t>
  </si>
  <si>
    <t>Liquidity Ratios (К2.1, %)</t>
  </si>
  <si>
    <t>Number of branches</t>
  </si>
  <si>
    <t xml:space="preserve">Number of banking service centers </t>
  </si>
  <si>
    <t>Number of ATMs</t>
  </si>
  <si>
    <t>Number of POS terminals</t>
  </si>
  <si>
    <t>Number of plastic cards</t>
  </si>
  <si>
    <t>Financial indicators of OJSC "Tawhidbank"</t>
  </si>
  <si>
    <t>Islamic securities and investments</t>
  </si>
  <si>
    <t>Islamic financing</t>
  </si>
  <si>
    <t xml:space="preserve">Islamic deposits </t>
  </si>
  <si>
    <t>Islamic bank's own securities</t>
  </si>
  <si>
    <t>(million, TJS)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</si>
</sst>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Palatino Linotype"/>
      <family val="1"/>
    </font>
    <font>
      <i/>
      <sz val="11"/>
      <color theme="1"/>
      <name val="Palatino Linotype"/>
      <family val="1"/>
      <charset val="204"/>
    </font>
    <font>
      <sz val="11"/>
      <color theme="1"/>
      <name val="Palatino Linotype"/>
      <family val="1"/>
      <charset val="204"/>
    </font>
    <font>
      <b/>
      <sz val="11"/>
      <color theme="1"/>
      <name val="Palatino Linotype"/>
      <family val="1"/>
    </font>
    <font>
      <b/>
      <sz val="12"/>
      <color theme="1"/>
      <name val="Palatino Linotype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Palatino Linotype"/>
      <family val="1"/>
      <charset val="204"/>
    </font>
    <font>
      <sz val="11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7" fillId="0" borderId="0" xfId="0" applyFont="1" applyBorder="1"/>
    <xf numFmtId="0" fontId="2" fillId="3" borderId="0" xfId="0" applyFont="1" applyFill="1"/>
    <xf numFmtId="0" fontId="2" fillId="0" borderId="1" xfId="0" applyFont="1" applyBorder="1" applyAlignment="1">
      <alignment horizontal="left" vertical="center" wrapText="1" indent="3"/>
    </xf>
    <xf numFmtId="0" fontId="5" fillId="3" borderId="0" xfId="0" applyFont="1" applyFill="1" applyBorder="1" applyAlignment="1">
      <alignment horizontal="center" wrapText="1"/>
    </xf>
    <xf numFmtId="0" fontId="2" fillId="3" borderId="0" xfId="0" applyFont="1" applyFill="1" applyBorder="1"/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 wrapText="1" indent="3"/>
    </xf>
    <xf numFmtId="0" fontId="2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4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7" fillId="0" borderId="1" xfId="0" applyNumberFormat="1" applyFont="1" applyBorder="1"/>
    <xf numFmtId="165" fontId="7" fillId="0" borderId="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vertical="top"/>
    </xf>
  </cellXfs>
  <cellStyles count="3">
    <cellStyle name="Normal" xfId="0" builtinId="0"/>
    <cellStyle name="Обычный 2" xfId="1" xr:uid="{00000000-0005-0000-0000-000001000000}"/>
    <cellStyle name="Обычный_B01.01" xfId="2" xr:uid="{B2C1C8BE-931C-4216-9388-988F3579A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19\BNK.FIN.v0.5720.m.12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3\BNK.FIN.v0.5720.m.03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6\BNK.FIN.v0.5720.m.06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09\BNK.FIN.v0.5720.m.09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-SBI\Report\2020\12\BNK.FIN.v0.5720.m.12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D7">
            <v>16683619</v>
          </cell>
        </row>
        <row r="8">
          <cell r="D8">
            <v>0</v>
          </cell>
        </row>
        <row r="9">
          <cell r="D9">
            <v>29290059</v>
          </cell>
        </row>
        <row r="13">
          <cell r="D13">
            <v>14739980</v>
          </cell>
        </row>
        <row r="40">
          <cell r="D40">
            <v>726287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17698652</v>
          </cell>
        </row>
        <row r="182">
          <cell r="D182">
            <v>113485754</v>
          </cell>
        </row>
      </sheetData>
      <sheetData sheetId="6" refreshError="1">
        <row r="7">
          <cell r="D7">
            <v>0</v>
          </cell>
        </row>
        <row r="8">
          <cell r="D8">
            <v>0</v>
          </cell>
        </row>
        <row r="9">
          <cell r="D9">
            <v>72080</v>
          </cell>
        </row>
        <row r="27">
          <cell r="D27">
            <v>0</v>
          </cell>
        </row>
        <row r="30">
          <cell r="D30">
            <v>18623035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28250926</v>
          </cell>
        </row>
      </sheetData>
      <sheetData sheetId="7" refreshError="1">
        <row r="7">
          <cell r="D7">
            <v>65000000</v>
          </cell>
        </row>
        <row r="13">
          <cell r="D13">
            <v>-2474203</v>
          </cell>
        </row>
        <row r="29">
          <cell r="D29">
            <v>85234828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0">
          <cell r="F10">
            <v>3.2558376365936401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D17">
            <v>5</v>
          </cell>
        </row>
        <row r="18">
          <cell r="D18">
            <v>56</v>
          </cell>
        </row>
        <row r="22">
          <cell r="D22">
            <v>0</v>
          </cell>
        </row>
        <row r="23">
          <cell r="D23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D7">
            <v>43511388</v>
          </cell>
        </row>
        <row r="8">
          <cell r="D8">
            <v>0</v>
          </cell>
        </row>
        <row r="9">
          <cell r="D9">
            <v>12357776</v>
          </cell>
        </row>
        <row r="13">
          <cell r="D13">
            <v>29295018</v>
          </cell>
        </row>
        <row r="40">
          <cell r="D40">
            <v>2751156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17513960</v>
          </cell>
        </row>
        <row r="182">
          <cell r="D182">
            <v>141249804</v>
          </cell>
        </row>
      </sheetData>
      <sheetData sheetId="6" refreshError="1">
        <row r="7">
          <cell r="D7">
            <v>0</v>
          </cell>
        </row>
        <row r="8">
          <cell r="D8">
            <v>0</v>
          </cell>
        </row>
        <row r="9">
          <cell r="D9">
            <v>24319</v>
          </cell>
        </row>
        <row r="27">
          <cell r="D27">
            <v>0</v>
          </cell>
        </row>
        <row r="30">
          <cell r="D30">
            <v>48346796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54965687</v>
          </cell>
        </row>
      </sheetData>
      <sheetData sheetId="7" refreshError="1">
        <row r="7">
          <cell r="D7">
            <v>65000000</v>
          </cell>
        </row>
        <row r="13">
          <cell r="D13">
            <v>1049287</v>
          </cell>
        </row>
        <row r="29">
          <cell r="D29">
            <v>86284117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0">
          <cell r="F10">
            <v>1.7132796657654588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D17">
            <v>5</v>
          </cell>
        </row>
        <row r="18">
          <cell r="D18">
            <v>54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D7">
            <v>19824511</v>
          </cell>
        </row>
        <row r="8">
          <cell r="D8">
            <v>0</v>
          </cell>
        </row>
        <row r="9">
          <cell r="D9">
            <v>38250255</v>
          </cell>
        </row>
        <row r="13">
          <cell r="D13">
            <v>7874130</v>
          </cell>
        </row>
        <row r="40">
          <cell r="D40">
            <v>4488058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17678817</v>
          </cell>
        </row>
        <row r="182">
          <cell r="D182">
            <v>132494465</v>
          </cell>
        </row>
      </sheetData>
      <sheetData sheetId="6" refreshError="1">
        <row r="7">
          <cell r="D7">
            <v>0</v>
          </cell>
        </row>
        <row r="8">
          <cell r="D8">
            <v>0</v>
          </cell>
        </row>
        <row r="9">
          <cell r="D9">
            <v>3876492</v>
          </cell>
        </row>
        <row r="27">
          <cell r="D27">
            <v>0</v>
          </cell>
        </row>
        <row r="30">
          <cell r="D30">
            <v>29199855</v>
          </cell>
        </row>
        <row r="34">
          <cell r="D34">
            <v>0</v>
          </cell>
        </row>
        <row r="35">
          <cell r="D35">
            <v>4311226</v>
          </cell>
        </row>
        <row r="52">
          <cell r="D52">
            <v>44230621</v>
          </cell>
        </row>
      </sheetData>
      <sheetData sheetId="7" refreshError="1">
        <row r="7">
          <cell r="D7">
            <v>65000000</v>
          </cell>
        </row>
        <row r="13">
          <cell r="D13">
            <v>3029014</v>
          </cell>
        </row>
        <row r="29">
          <cell r="D29">
            <v>88263844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0">
          <cell r="F10">
            <v>1.9225764992712171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D17">
            <v>5</v>
          </cell>
        </row>
        <row r="18">
          <cell r="D18">
            <v>54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D7">
            <v>27291513</v>
          </cell>
        </row>
        <row r="8">
          <cell r="D8">
            <v>0</v>
          </cell>
        </row>
        <row r="9">
          <cell r="D9">
            <v>39249264</v>
          </cell>
        </row>
        <row r="13">
          <cell r="D13">
            <v>32869306</v>
          </cell>
        </row>
        <row r="40">
          <cell r="D40">
            <v>6805699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17074839</v>
          </cell>
        </row>
        <row r="182">
          <cell r="D182">
            <v>167752130</v>
          </cell>
        </row>
      </sheetData>
      <sheetData sheetId="6" refreshError="1">
        <row r="7">
          <cell r="D7">
            <v>0</v>
          </cell>
        </row>
        <row r="8">
          <cell r="D8">
            <v>0</v>
          </cell>
        </row>
        <row r="9">
          <cell r="D9">
            <v>3682318</v>
          </cell>
        </row>
        <row r="27">
          <cell r="D27">
            <v>0</v>
          </cell>
        </row>
        <row r="30">
          <cell r="D30">
            <v>60726568</v>
          </cell>
        </row>
        <row r="34">
          <cell r="D34">
            <v>0</v>
          </cell>
        </row>
        <row r="35">
          <cell r="D35">
            <v>4311226</v>
          </cell>
        </row>
        <row r="52">
          <cell r="D52">
            <v>78497688</v>
          </cell>
        </row>
      </sheetData>
      <sheetData sheetId="7" refreshError="1">
        <row r="7">
          <cell r="D7">
            <v>65000000</v>
          </cell>
        </row>
        <row r="13">
          <cell r="D13">
            <v>4019612</v>
          </cell>
        </row>
        <row r="29">
          <cell r="D29">
            <v>89254442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0">
          <cell r="F10">
            <v>1.5152493577819115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D17">
            <v>5</v>
          </cell>
        </row>
        <row r="18">
          <cell r="D18">
            <v>52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 Original"/>
      <sheetName val="T"/>
      <sheetName val="C"/>
      <sheetName val="OB"/>
      <sheetName val="BINFO"/>
      <sheetName val="BA01.01"/>
      <sheetName val="BL01.02"/>
      <sheetName val="BC01.03"/>
      <sheetName val="BO01.04"/>
      <sheetName val="BB01.05"/>
      <sheetName val="PL02.01"/>
      <sheetName val="CC03.01"/>
      <sheetName val="SI04.01"/>
      <sheetName val="OA05.01"/>
      <sheetName val="OA05.02"/>
      <sheetName val="CA06.01"/>
      <sheetName val="CA06.02"/>
      <sheetName val="RL07.01"/>
      <sheetName val="LB08.01"/>
      <sheetName val="AL09.01"/>
      <sheetName val="AC10.01"/>
      <sheetName val="AC10.02"/>
      <sheetName val="DD11.01"/>
      <sheetName val="RM12.01"/>
      <sheetName val="RM12.02"/>
      <sheetName val="DA13.01"/>
      <sheetName val="PN14.01"/>
      <sheetName val="CA15.01"/>
      <sheetName val="CA15.02"/>
      <sheetName val="CA15.03"/>
      <sheetName val="CA15.04"/>
      <sheetName val="CA15.05"/>
      <sheetName val="MA16.01"/>
      <sheetName val="MI17.01"/>
      <sheetName val="DI18.01"/>
      <sheetName val="FX19.01"/>
      <sheetName val="CL20.01"/>
      <sheetName val="CL20.02"/>
      <sheetName val="BB21.01"/>
      <sheetName val="BB21.02"/>
      <sheetName val="WO22.01"/>
      <sheetName val="KI23.01"/>
      <sheetName val="KI23.02"/>
      <sheetName val="KI23.03"/>
      <sheetName val="PB24.01"/>
      <sheetName val="CB25.01"/>
      <sheetName val="List of Scedules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D7">
            <v>13757470</v>
          </cell>
        </row>
        <row r="8">
          <cell r="D8">
            <v>0</v>
          </cell>
        </row>
        <row r="9">
          <cell r="D9">
            <v>20202483</v>
          </cell>
        </row>
        <row r="13">
          <cell r="D13">
            <v>35948781</v>
          </cell>
        </row>
        <row r="40">
          <cell r="D40">
            <v>11852950</v>
          </cell>
        </row>
        <row r="141">
          <cell r="D141">
            <v>0</v>
          </cell>
        </row>
        <row r="144">
          <cell r="D144">
            <v>0</v>
          </cell>
        </row>
        <row r="152">
          <cell r="D152">
            <v>35000</v>
          </cell>
        </row>
        <row r="160">
          <cell r="D160">
            <v>29296286</v>
          </cell>
        </row>
        <row r="182">
          <cell r="D182">
            <v>138097949</v>
          </cell>
        </row>
      </sheetData>
      <sheetData sheetId="6" refreshError="1">
        <row r="7">
          <cell r="D7">
            <v>0</v>
          </cell>
        </row>
        <row r="8">
          <cell r="D8">
            <v>0</v>
          </cell>
        </row>
        <row r="9">
          <cell r="D9">
            <v>3571269</v>
          </cell>
        </row>
        <row r="27">
          <cell r="D27">
            <v>0</v>
          </cell>
        </row>
        <row r="30">
          <cell r="D30">
            <v>37474719</v>
          </cell>
        </row>
        <row r="34">
          <cell r="D34">
            <v>0</v>
          </cell>
        </row>
        <row r="35">
          <cell r="D35">
            <v>0</v>
          </cell>
        </row>
        <row r="52">
          <cell r="D52">
            <v>49170702</v>
          </cell>
        </row>
      </sheetData>
      <sheetData sheetId="7" refreshError="1">
        <row r="7">
          <cell r="D7">
            <v>65000000</v>
          </cell>
        </row>
        <row r="13">
          <cell r="D13">
            <v>3692417</v>
          </cell>
        </row>
        <row r="29">
          <cell r="D29">
            <v>88927247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0">
          <cell r="F10">
            <v>1.6713955296644283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D17">
            <v>5</v>
          </cell>
        </row>
        <row r="18">
          <cell r="D18">
            <v>61</v>
          </cell>
        </row>
        <row r="22">
          <cell r="D22">
            <v>8</v>
          </cell>
        </row>
        <row r="23">
          <cell r="D23">
            <v>7</v>
          </cell>
        </row>
        <row r="25">
          <cell r="D25">
            <v>324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1E1C-EA9E-479F-9768-0FB7D8875EFA}">
  <sheetPr>
    <pageSetUpPr fitToPage="1"/>
  </sheetPr>
  <dimension ref="A1:K31"/>
  <sheetViews>
    <sheetView tabSelected="1" view="pageBreakPreview" zoomScaleNormal="100" zoomScaleSheetLayoutView="100" workbookViewId="0">
      <selection activeCell="L18" sqref="L18"/>
    </sheetView>
  </sheetViews>
  <sheetFormatPr defaultRowHeight="15" x14ac:dyDescent="0.25"/>
  <cols>
    <col min="1" max="1" width="3.85546875" style="12" customWidth="1"/>
    <col min="2" max="2" width="54.140625" style="12" customWidth="1"/>
    <col min="3" max="4" width="12.7109375" style="16" customWidth="1"/>
    <col min="5" max="11" width="12.7109375" style="12" customWidth="1"/>
    <col min="12" max="16384" width="9.140625" style="12"/>
  </cols>
  <sheetData>
    <row r="1" spans="1:11" ht="27.75" customHeight="1" x14ac:dyDescent="0.25">
      <c r="A1" s="30" t="s">
        <v>46</v>
      </c>
      <c r="B1" s="30"/>
      <c r="C1" s="30"/>
      <c r="D1" s="30"/>
      <c r="E1" s="30"/>
      <c r="F1" s="31"/>
      <c r="G1" s="31"/>
      <c r="H1" s="31"/>
      <c r="I1" s="31"/>
      <c r="J1" s="31"/>
      <c r="K1" s="32"/>
    </row>
    <row r="2" spans="1:11" s="19" customFormat="1" ht="17.25" x14ac:dyDescent="0.25">
      <c r="A2" s="33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14" customFormat="1" ht="17.25" x14ac:dyDescent="0.3">
      <c r="A3" s="3"/>
      <c r="B3" s="9" t="s">
        <v>23</v>
      </c>
      <c r="C3" s="20">
        <v>43830</v>
      </c>
      <c r="D3" s="20">
        <v>43921</v>
      </c>
      <c r="E3" s="20">
        <v>44012</v>
      </c>
      <c r="F3" s="20">
        <v>44104</v>
      </c>
      <c r="G3" s="20">
        <v>44196</v>
      </c>
      <c r="H3" s="20">
        <v>44286</v>
      </c>
      <c r="I3" s="20">
        <v>44377</v>
      </c>
      <c r="J3" s="20">
        <v>44469</v>
      </c>
      <c r="K3" s="20">
        <v>44561</v>
      </c>
    </row>
    <row r="4" spans="1:11" s="15" customFormat="1" ht="15" customHeight="1" x14ac:dyDescent="0.25">
      <c r="A4" s="7"/>
      <c r="B4" s="10" t="s">
        <v>24</v>
      </c>
      <c r="C4" s="21">
        <f>('[1]BA01.01'!$D$182)/1000000</f>
        <v>113.485754</v>
      </c>
      <c r="D4" s="21">
        <f>('[2]BA01.01'!$D$182)/1000000</f>
        <v>141.24980400000001</v>
      </c>
      <c r="E4" s="21">
        <f>('[3]BA01.01'!$D$182)/1000000</f>
        <v>132.49446499999999</v>
      </c>
      <c r="F4" s="21">
        <f>('[4]BA01.01'!$D$182)/1000000</f>
        <v>167.75212999999999</v>
      </c>
      <c r="G4" s="21">
        <f>('[5]BA01.01'!$D$182)/1000000</f>
        <v>138.097949</v>
      </c>
      <c r="H4" s="21">
        <v>149.46284399999999</v>
      </c>
      <c r="I4" s="21">
        <v>188.24665899999999</v>
      </c>
      <c r="J4" s="21">
        <v>181.529574</v>
      </c>
      <c r="K4" s="21">
        <v>185.620408</v>
      </c>
    </row>
    <row r="5" spans="1:11" ht="16.5" x14ac:dyDescent="0.3">
      <c r="A5" s="6" t="s">
        <v>0</v>
      </c>
      <c r="B5" s="13" t="s">
        <v>25</v>
      </c>
      <c r="C5" s="22">
        <f>('[1]BA01.01'!$D$7+'[1]BA01.01'!$D$8)/1000000</f>
        <v>16.683619</v>
      </c>
      <c r="D5" s="22">
        <f>('[2]BA01.01'!$D$7+'[2]BA01.01'!$D$8)/1000000</f>
        <v>43.511387999999997</v>
      </c>
      <c r="E5" s="22">
        <f>('[3]BA01.01'!$D$7+'[3]BA01.01'!$D$8)/1000000</f>
        <v>19.824511000000001</v>
      </c>
      <c r="F5" s="22">
        <f>('[4]BA01.01'!$D$7+'[4]BA01.01'!$D$8)/1000000</f>
        <v>27.291512999999998</v>
      </c>
      <c r="G5" s="22">
        <f>('[5]BA01.01'!$D$7+'[5]BA01.01'!$D$8)/1000000</f>
        <v>13.75747</v>
      </c>
      <c r="H5" s="22">
        <v>43.448180999999998</v>
      </c>
      <c r="I5" s="22">
        <v>43.350532999999999</v>
      </c>
      <c r="J5" s="22">
        <v>21.795145999999999</v>
      </c>
      <c r="K5" s="22">
        <v>24.809683</v>
      </c>
    </row>
    <row r="6" spans="1:11" ht="16.5" x14ac:dyDescent="0.3">
      <c r="A6" s="4" t="s">
        <v>1</v>
      </c>
      <c r="B6" s="13" t="s">
        <v>26</v>
      </c>
      <c r="C6" s="22">
        <f>('[1]BA01.01'!$D$9+'[1]BA01.01'!$D$13+'[1]BA01.01'!$D$141)/1000000</f>
        <v>44.030039000000002</v>
      </c>
      <c r="D6" s="22">
        <f>('[2]BA01.01'!$D$9+'[2]BA01.01'!$D$13+'[2]BA01.01'!$D$141)/1000000</f>
        <v>41.652794</v>
      </c>
      <c r="E6" s="22">
        <f>('[3]BA01.01'!$D$9+'[3]BA01.01'!$D$13+'[3]BA01.01'!$D$141)/1000000</f>
        <v>46.124384999999997</v>
      </c>
      <c r="F6" s="22">
        <f>('[4]BA01.01'!$D$9+'[4]BA01.01'!$D$13+'[4]BA01.01'!$D$141)/1000000</f>
        <v>72.118570000000005</v>
      </c>
      <c r="G6" s="22">
        <f>('[5]BA01.01'!$D$9+'[5]BA01.01'!$D$13+'[5]BA01.01'!$D$141)/1000000</f>
        <v>56.151263999999998</v>
      </c>
      <c r="H6" s="22">
        <v>39.758212999999998</v>
      </c>
      <c r="I6" s="22">
        <v>71.479607000000001</v>
      </c>
      <c r="J6" s="22">
        <v>80.553466999999998</v>
      </c>
      <c r="K6" s="22">
        <v>68.403161999999995</v>
      </c>
    </row>
    <row r="7" spans="1:11" ht="16.5" x14ac:dyDescent="0.3">
      <c r="A7" s="4" t="s">
        <v>2</v>
      </c>
      <c r="B7" s="13" t="s">
        <v>47</v>
      </c>
      <c r="C7" s="22">
        <f>('[1]BA01.01'!$D$144+'[1]BA01.01'!$D$152)/1000000</f>
        <v>3.5000000000000003E-2</v>
      </c>
      <c r="D7" s="22">
        <f>('[2]BA01.01'!$D$144+'[2]BA01.01'!$D$152)/1000000</f>
        <v>3.5000000000000003E-2</v>
      </c>
      <c r="E7" s="22">
        <f>('[3]BA01.01'!$D$144+'[3]BA01.01'!$D$152)/1000000</f>
        <v>3.5000000000000003E-2</v>
      </c>
      <c r="F7" s="22">
        <f>('[4]BA01.01'!$D$144+'[4]BA01.01'!$D$152)/1000000</f>
        <v>3.5000000000000003E-2</v>
      </c>
      <c r="G7" s="22">
        <f>('[5]BA01.01'!$D$144+'[5]BA01.01'!$D$152)/1000000</f>
        <v>3.5000000000000003E-2</v>
      </c>
      <c r="H7" s="22">
        <v>3.5000000000000003E-2</v>
      </c>
      <c r="I7" s="22">
        <v>3.5000000000000003E-2</v>
      </c>
      <c r="J7" s="22">
        <v>3.5000000000000003E-2</v>
      </c>
      <c r="K7" s="22">
        <v>3.5000000000000003E-2</v>
      </c>
    </row>
    <row r="8" spans="1:11" ht="16.5" x14ac:dyDescent="0.3">
      <c r="A8" s="4" t="s">
        <v>3</v>
      </c>
      <c r="B8" s="13" t="s">
        <v>48</v>
      </c>
      <c r="C8" s="22">
        <f>('[1]BA01.01'!$D$40)/1000000</f>
        <v>0.72628700000000002</v>
      </c>
      <c r="D8" s="22">
        <f>('[2]BA01.01'!$D$40)/1000000</f>
        <v>2.7511559999999999</v>
      </c>
      <c r="E8" s="22">
        <f>('[3]BA01.01'!$D$40)/1000000</f>
        <v>4.4880579999999997</v>
      </c>
      <c r="F8" s="22">
        <f>('[4]BA01.01'!$D$40)/1000000</f>
        <v>6.8056989999999997</v>
      </c>
      <c r="G8" s="22">
        <f>('[5]BA01.01'!$D$40)/1000000</f>
        <v>11.85295</v>
      </c>
      <c r="H8" s="22">
        <v>15.067912</v>
      </c>
      <c r="I8" s="22">
        <v>18.119429</v>
      </c>
      <c r="J8" s="22">
        <v>23.435669999999998</v>
      </c>
      <c r="K8" s="22">
        <v>26.308029999999999</v>
      </c>
    </row>
    <row r="9" spans="1:11" ht="16.5" x14ac:dyDescent="0.3">
      <c r="A9" s="4" t="s">
        <v>4</v>
      </c>
      <c r="B9" s="13" t="s">
        <v>27</v>
      </c>
      <c r="C9" s="22">
        <f>('[1]BA01.01'!$D$160)/1000000</f>
        <v>17.698651999999999</v>
      </c>
      <c r="D9" s="22">
        <f>('[2]BA01.01'!$D$160)/1000000</f>
        <v>17.513960000000001</v>
      </c>
      <c r="E9" s="22">
        <f>('[3]BA01.01'!$D$160)/1000000</f>
        <v>17.678816999999999</v>
      </c>
      <c r="F9" s="22">
        <f>('[4]BA01.01'!$D$160)/1000000</f>
        <v>17.074839000000001</v>
      </c>
      <c r="G9" s="22">
        <f>('[5]BA01.01'!$D$160)/1000000</f>
        <v>29.296285999999998</v>
      </c>
      <c r="H9" s="22">
        <v>28.804203999999999</v>
      </c>
      <c r="I9" s="22">
        <v>28.632073999999999</v>
      </c>
      <c r="J9" s="22">
        <v>28.667824</v>
      </c>
      <c r="K9" s="22">
        <v>47.177481</v>
      </c>
    </row>
    <row r="10" spans="1:11" ht="17.25" customHeight="1" x14ac:dyDescent="0.25">
      <c r="A10" s="4" t="s">
        <v>5</v>
      </c>
      <c r="B10" s="13" t="s">
        <v>28</v>
      </c>
      <c r="C10" s="23">
        <f t="shared" ref="C10:G10" si="0">C4-C5-C6-C7-C8-C9</f>
        <v>34.312156999999999</v>
      </c>
      <c r="D10" s="23">
        <f t="shared" si="0"/>
        <v>35.785506000000012</v>
      </c>
      <c r="E10" s="23">
        <f t="shared" si="0"/>
        <v>44.343693999999999</v>
      </c>
      <c r="F10" s="23">
        <f t="shared" si="0"/>
        <v>44.426508999999982</v>
      </c>
      <c r="G10" s="23">
        <f t="shared" si="0"/>
        <v>27.004979000000009</v>
      </c>
      <c r="H10" s="23">
        <v>22.349333999999992</v>
      </c>
      <c r="I10" s="23">
        <v>26.630016000000001</v>
      </c>
      <c r="J10" s="23">
        <v>27.042467000000013</v>
      </c>
      <c r="K10" s="23">
        <v>18.887052000000001</v>
      </c>
    </row>
    <row r="11" spans="1:11" ht="17.25" x14ac:dyDescent="0.25">
      <c r="A11" s="5" t="s">
        <v>6</v>
      </c>
      <c r="B11" s="10" t="s">
        <v>29</v>
      </c>
      <c r="C11" s="21">
        <f>('[1]BL01.02'!$D$52)/1000000</f>
        <v>28.250926</v>
      </c>
      <c r="D11" s="21">
        <f>('[2]BL01.02'!$D$52)/1000000</f>
        <v>54.965687000000003</v>
      </c>
      <c r="E11" s="21">
        <f>('[3]BL01.02'!$D$52)/1000000</f>
        <v>44.230620999999999</v>
      </c>
      <c r="F11" s="21">
        <f>('[4]BL01.02'!$D$52)/1000000</f>
        <v>78.497687999999997</v>
      </c>
      <c r="G11" s="21">
        <f>('[5]BL01.02'!$D$52)/1000000</f>
        <v>49.170701999999999</v>
      </c>
      <c r="H11" s="21">
        <v>58.334963000000002</v>
      </c>
      <c r="I11" s="21">
        <v>97.199393999999998</v>
      </c>
      <c r="J11" s="21">
        <v>91.984438999999995</v>
      </c>
      <c r="K11" s="21">
        <v>76.428612999999999</v>
      </c>
    </row>
    <row r="12" spans="1:11" ht="16.5" x14ac:dyDescent="0.3">
      <c r="A12" s="4" t="s">
        <v>7</v>
      </c>
      <c r="B12" s="13" t="s">
        <v>30</v>
      </c>
      <c r="C12" s="22">
        <f>('[1]BL01.02'!$D$7+'[1]BL01.02'!$D$8+'[1]BL01.02'!$D$9+'[1]BL01.02'!$D$27)/1000000</f>
        <v>7.2080000000000005E-2</v>
      </c>
      <c r="D12" s="22">
        <f>('[2]BL01.02'!$D$7+'[2]BL01.02'!$D$8+'[2]BL01.02'!$D$9+'[2]BL01.02'!$D$27)/1000000</f>
        <v>2.4319E-2</v>
      </c>
      <c r="E12" s="22">
        <f>('[3]BL01.02'!$D$7+'[3]BL01.02'!$D$8+'[3]BL01.02'!$D$9+'[3]BL01.02'!$D$27)/1000000</f>
        <v>3.8764919999999998</v>
      </c>
      <c r="F12" s="22">
        <f>('[4]BL01.02'!$D$7+'[4]BL01.02'!$D$8+'[4]BL01.02'!$D$9+'[4]BL01.02'!$D$27)/1000000</f>
        <v>3.682318</v>
      </c>
      <c r="G12" s="22">
        <f>('[5]BL01.02'!$D$7+'[5]BL01.02'!$D$8+'[5]BL01.02'!$D$9+'[5]BL01.02'!$D$27)/1000000</f>
        <v>3.571269</v>
      </c>
      <c r="H12" s="22">
        <v>2.765482</v>
      </c>
      <c r="I12" s="22">
        <v>1.8470899999999999</v>
      </c>
      <c r="J12" s="22">
        <v>11.431321000000001</v>
      </c>
      <c r="K12" s="22">
        <v>10.481935</v>
      </c>
    </row>
    <row r="13" spans="1:11" ht="16.5" x14ac:dyDescent="0.3">
      <c r="A13" s="4" t="s">
        <v>8</v>
      </c>
      <c r="B13" s="13" t="s">
        <v>49</v>
      </c>
      <c r="C13" s="22">
        <f>('[1]BL01.02'!$D$30+'[1]BL01.02'!$D$34)/1000000</f>
        <v>18.623035000000002</v>
      </c>
      <c r="D13" s="22">
        <f>('[2]BL01.02'!$D$30+'[2]BL01.02'!$D$34)/1000000</f>
        <v>48.346795999999998</v>
      </c>
      <c r="E13" s="22">
        <f>('[3]BL01.02'!$D$30+'[3]BL01.02'!$D$34)/1000000</f>
        <v>29.199854999999999</v>
      </c>
      <c r="F13" s="22">
        <f>('[4]BL01.02'!$D$30+'[4]BL01.02'!$D$34)/1000000</f>
        <v>60.726568</v>
      </c>
      <c r="G13" s="22">
        <f>('[5]BL01.02'!$D$30+'[5]BL01.02'!$D$34)/1000000</f>
        <v>37.474719</v>
      </c>
      <c r="H13" s="22">
        <v>49.961807999999998</v>
      </c>
      <c r="I13" s="22">
        <v>81.697743000000003</v>
      </c>
      <c r="J13" s="22">
        <v>73.589314000000002</v>
      </c>
      <c r="K13" s="22">
        <v>61.287360999999997</v>
      </c>
    </row>
    <row r="14" spans="1:11" ht="16.5" x14ac:dyDescent="0.3">
      <c r="A14" s="4" t="s">
        <v>9</v>
      </c>
      <c r="B14" s="13" t="s">
        <v>50</v>
      </c>
      <c r="C14" s="22">
        <f>('[1]BL01.02'!$D$35)/1000000</f>
        <v>0</v>
      </c>
      <c r="D14" s="22">
        <f>('[2]BL01.02'!$D$35)/1000000</f>
        <v>0</v>
      </c>
      <c r="E14" s="22">
        <f>('[3]BL01.02'!$D$35)/1000000</f>
        <v>4.3112259999999996</v>
      </c>
      <c r="F14" s="22">
        <f>('[4]BL01.02'!$D$35)/1000000</f>
        <v>4.3112259999999996</v>
      </c>
      <c r="G14" s="22">
        <f>('[5]BL01.02'!$D$35)/1000000</f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ht="16.5" x14ac:dyDescent="0.25">
      <c r="A15" s="4" t="s">
        <v>10</v>
      </c>
      <c r="B15" s="13" t="s">
        <v>31</v>
      </c>
      <c r="C15" s="23">
        <f t="shared" ref="C15:G15" si="1">C11-C12-C13-C14</f>
        <v>9.5558109999999985</v>
      </c>
      <c r="D15" s="23">
        <f t="shared" si="1"/>
        <v>6.5945720000000065</v>
      </c>
      <c r="E15" s="23">
        <f t="shared" si="1"/>
        <v>6.8430480000000014</v>
      </c>
      <c r="F15" s="23">
        <f t="shared" si="1"/>
        <v>9.7775760000000016</v>
      </c>
      <c r="G15" s="23">
        <f t="shared" si="1"/>
        <v>8.1247139999999973</v>
      </c>
      <c r="H15" s="23">
        <v>5.6076730000000055</v>
      </c>
      <c r="I15" s="23">
        <v>13.654560999999999</v>
      </c>
      <c r="J15" s="23">
        <v>6.9638039999999961</v>
      </c>
      <c r="K15" s="23">
        <v>4.6593169999999997</v>
      </c>
    </row>
    <row r="16" spans="1:11" ht="17.25" x14ac:dyDescent="0.25">
      <c r="A16" s="5" t="s">
        <v>11</v>
      </c>
      <c r="B16" s="10" t="s">
        <v>32</v>
      </c>
      <c r="C16" s="21">
        <f>('[1]BC01.03'!$D$29)/1000000</f>
        <v>85.234827999999993</v>
      </c>
      <c r="D16" s="21">
        <f>('[2]BC01.03'!$D$29)/1000000</f>
        <v>86.284116999999995</v>
      </c>
      <c r="E16" s="21">
        <f>('[3]BC01.03'!$D$29)/1000000</f>
        <v>88.263844000000006</v>
      </c>
      <c r="F16" s="21">
        <f>('[4]BC01.03'!$D$29)/1000000</f>
        <v>89.254441999999997</v>
      </c>
      <c r="G16" s="21">
        <f>('[5]BC01.03'!$D$29)/1000000</f>
        <v>88.927246999999994</v>
      </c>
      <c r="H16" s="21">
        <v>91.127881000000002</v>
      </c>
      <c r="I16" s="21">
        <v>91.04726500000001</v>
      </c>
      <c r="J16" s="21">
        <v>89.545135000000002</v>
      </c>
      <c r="K16" s="21">
        <v>109.191795</v>
      </c>
    </row>
    <row r="17" spans="1:11" ht="16.5" x14ac:dyDescent="0.3">
      <c r="A17" s="4" t="s">
        <v>12</v>
      </c>
      <c r="B17" s="13" t="s">
        <v>33</v>
      </c>
      <c r="C17" s="22">
        <f>('[1]BC01.03'!$D$7)/1000000</f>
        <v>65</v>
      </c>
      <c r="D17" s="22">
        <f>('[2]BC01.03'!$D$7)/1000000</f>
        <v>65</v>
      </c>
      <c r="E17" s="22">
        <f>('[3]BC01.03'!$D$7)/1000000</f>
        <v>65</v>
      </c>
      <c r="F17" s="22">
        <f>('[4]BC01.03'!$D$7)/1000000</f>
        <v>65</v>
      </c>
      <c r="G17" s="22">
        <f>('[5]BC01.03'!$D$7)/1000000</f>
        <v>65</v>
      </c>
      <c r="H17" s="22">
        <v>65</v>
      </c>
      <c r="I17" s="22">
        <v>65</v>
      </c>
      <c r="J17" s="22">
        <v>65</v>
      </c>
      <c r="K17" s="22">
        <v>85</v>
      </c>
    </row>
    <row r="18" spans="1:11" ht="16.5" x14ac:dyDescent="0.25">
      <c r="A18" s="4" t="s">
        <v>13</v>
      </c>
      <c r="B18" s="13" t="s">
        <v>34</v>
      </c>
      <c r="C18" s="23">
        <f t="shared" ref="C18:G18" si="2">C16-C17-C19</f>
        <v>22.709030999999992</v>
      </c>
      <c r="D18" s="23">
        <f t="shared" si="2"/>
        <v>20.234829999999995</v>
      </c>
      <c r="E18" s="23">
        <f t="shared" si="2"/>
        <v>20.234830000000006</v>
      </c>
      <c r="F18" s="23">
        <f t="shared" si="2"/>
        <v>20.234829999999995</v>
      </c>
      <c r="G18" s="23">
        <f t="shared" si="2"/>
        <v>20.234829999999995</v>
      </c>
      <c r="H18" s="23">
        <v>22.566885000000003</v>
      </c>
      <c r="I18" s="23">
        <v>21.666853</v>
      </c>
      <c r="J18" s="23">
        <v>19.775738000000004</v>
      </c>
      <c r="K18" s="23">
        <v>19.775738</v>
      </c>
    </row>
    <row r="19" spans="1:11" ht="16.5" x14ac:dyDescent="0.3">
      <c r="A19" s="4" t="s">
        <v>14</v>
      </c>
      <c r="B19" s="13" t="s">
        <v>35</v>
      </c>
      <c r="C19" s="22">
        <f>('[1]BC01.03'!$D$13)/1000000</f>
        <v>-2.4742030000000002</v>
      </c>
      <c r="D19" s="22">
        <f>('[2]BC01.03'!$D$13)/1000000</f>
        <v>1.0492870000000001</v>
      </c>
      <c r="E19" s="22">
        <f>('[3]BC01.03'!$D$13)/1000000</f>
        <v>3.0290140000000001</v>
      </c>
      <c r="F19" s="22">
        <f>('[4]BC01.03'!$D$13)/1000000</f>
        <v>4.0196120000000004</v>
      </c>
      <c r="G19" s="22">
        <f>('[5]BC01.03'!$D$13)/1000000</f>
        <v>3.6924169999999998</v>
      </c>
      <c r="H19" s="22">
        <v>3.5609959999999998</v>
      </c>
      <c r="I19" s="22">
        <v>4.3804119999999998</v>
      </c>
      <c r="J19" s="22">
        <v>4.7693969999999997</v>
      </c>
      <c r="K19" s="22">
        <v>4.4160570000000003</v>
      </c>
    </row>
    <row r="20" spans="1:11" ht="17.25" x14ac:dyDescent="0.25">
      <c r="A20" s="5"/>
      <c r="B20" s="10" t="s">
        <v>36</v>
      </c>
      <c r="C20" s="21">
        <f t="shared" ref="C20:G20" si="3">C11+C16</f>
        <v>113.48575399999999</v>
      </c>
      <c r="D20" s="21">
        <f t="shared" si="3"/>
        <v>141.24980399999998</v>
      </c>
      <c r="E20" s="21">
        <f t="shared" si="3"/>
        <v>132.49446499999999</v>
      </c>
      <c r="F20" s="21">
        <f t="shared" si="3"/>
        <v>167.75212999999999</v>
      </c>
      <c r="G20" s="21">
        <f t="shared" si="3"/>
        <v>138.097949</v>
      </c>
      <c r="H20" s="21">
        <v>149.46284400000002</v>
      </c>
      <c r="I20" s="21">
        <v>188.24665900000002</v>
      </c>
      <c r="J20" s="21">
        <v>181.529574</v>
      </c>
      <c r="K20" s="21">
        <v>185.620408</v>
      </c>
    </row>
    <row r="21" spans="1:11" ht="16.5" x14ac:dyDescent="0.3">
      <c r="A21" s="1"/>
      <c r="B21" s="11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6.5" x14ac:dyDescent="0.25">
      <c r="A22" s="2"/>
      <c r="B22" s="10" t="s">
        <v>37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6.5" x14ac:dyDescent="0.25">
      <c r="A23" s="8" t="s">
        <v>15</v>
      </c>
      <c r="B23" s="13" t="s">
        <v>38</v>
      </c>
      <c r="C23" s="26">
        <v>-2.1801881846773473E-2</v>
      </c>
      <c r="D23" s="26">
        <v>2.9714363355859953E-2</v>
      </c>
      <c r="E23" s="26">
        <v>4.5722876046180499E-2</v>
      </c>
      <c r="F23" s="26">
        <v>3.194882036172457E-2</v>
      </c>
      <c r="G23" s="26">
        <v>2.6737667190118802E-2</v>
      </c>
      <c r="H23" s="26">
        <v>9.5301170637432792E-2</v>
      </c>
      <c r="I23" s="26">
        <v>4.6539067660159639E-2</v>
      </c>
      <c r="J23" s="26">
        <v>3.5031184505506525E-2</v>
      </c>
      <c r="K23" s="26">
        <v>2.3790794598404288E-2</v>
      </c>
    </row>
    <row r="24" spans="1:11" ht="16.5" x14ac:dyDescent="0.25">
      <c r="A24" s="8" t="s">
        <v>16</v>
      </c>
      <c r="B24" s="13" t="s">
        <v>39</v>
      </c>
      <c r="C24" s="26">
        <v>-2.9028075237038084E-2</v>
      </c>
      <c r="D24" s="26">
        <v>4.8643344174223863E-2</v>
      </c>
      <c r="E24" s="26">
        <v>6.8635442616797881E-2</v>
      </c>
      <c r="F24" s="26">
        <v>6.0047237387542772E-2</v>
      </c>
      <c r="G24" s="26">
        <v>4.1521773411022152E-2</v>
      </c>
      <c r="H24" s="26">
        <v>0.15630763981003792</v>
      </c>
      <c r="I24" s="26">
        <v>9.6222813502415475E-2</v>
      </c>
      <c r="J24" s="26">
        <v>7.1016655455374528E-2</v>
      </c>
      <c r="K24" s="26">
        <v>4.0443121207046739E-2</v>
      </c>
    </row>
    <row r="25" spans="1:11" ht="16.5" x14ac:dyDescent="0.25">
      <c r="A25" s="8" t="s">
        <v>17</v>
      </c>
      <c r="B25" s="13" t="s">
        <v>40</v>
      </c>
      <c r="C25" s="27">
        <f>'[1]PN14.01'!$F$10</f>
        <v>3.2558376365936401</v>
      </c>
      <c r="D25" s="27">
        <f>'[2]PN14.01'!$F$10</f>
        <v>1.7132796657654588</v>
      </c>
      <c r="E25" s="27">
        <f>'[3]PN14.01'!$F$10</f>
        <v>1.9225764992712171</v>
      </c>
      <c r="F25" s="27">
        <f>'[4]PN14.01'!$F$10</f>
        <v>1.5152493577819115</v>
      </c>
      <c r="G25" s="27">
        <f>'[5]PN14.01'!$F$10</f>
        <v>1.6713955296644283</v>
      </c>
      <c r="H25" s="27">
        <v>1.5351193691622882</v>
      </c>
      <c r="I25" s="27">
        <v>1.2012745432911196</v>
      </c>
      <c r="J25" s="27">
        <v>1.1608991684008205</v>
      </c>
      <c r="K25" s="27">
        <v>1.2883483187497429</v>
      </c>
    </row>
    <row r="26" spans="1:11" ht="16.5" x14ac:dyDescent="0.25">
      <c r="A26" s="8" t="s">
        <v>18</v>
      </c>
      <c r="B26" s="13" t="s">
        <v>41</v>
      </c>
      <c r="C26" s="28">
        <f>'[1]MI17.01'!$D$17</f>
        <v>5</v>
      </c>
      <c r="D26" s="28">
        <f>'[2]MI17.01'!$D$17</f>
        <v>5</v>
      </c>
      <c r="E26" s="28">
        <f>'[3]MI17.01'!$D$17</f>
        <v>5</v>
      </c>
      <c r="F26" s="28">
        <f>'[4]MI17.01'!$D$17</f>
        <v>5</v>
      </c>
      <c r="G26" s="28">
        <f>'[5]MI17.01'!$D$17</f>
        <v>5</v>
      </c>
      <c r="H26" s="28">
        <v>5</v>
      </c>
      <c r="I26" s="28">
        <v>5</v>
      </c>
      <c r="J26" s="28">
        <v>5</v>
      </c>
      <c r="K26" s="28">
        <v>5</v>
      </c>
    </row>
    <row r="27" spans="1:11" ht="16.5" x14ac:dyDescent="0.25">
      <c r="A27" s="8" t="s">
        <v>19</v>
      </c>
      <c r="B27" s="13" t="s">
        <v>42</v>
      </c>
      <c r="C27" s="28">
        <f>'[1]MI17.01'!$D$18</f>
        <v>56</v>
      </c>
      <c r="D27" s="28">
        <f>'[2]MI17.01'!$D$18</f>
        <v>54</v>
      </c>
      <c r="E27" s="28">
        <f>'[3]MI17.01'!$D$18</f>
        <v>54</v>
      </c>
      <c r="F27" s="28">
        <f>'[4]MI17.01'!$D$18</f>
        <v>52</v>
      </c>
      <c r="G27" s="28">
        <f>'[5]MI17.01'!$D$18</f>
        <v>61</v>
      </c>
      <c r="H27" s="28">
        <v>56</v>
      </c>
      <c r="I27" s="28">
        <v>57</v>
      </c>
      <c r="J27" s="28">
        <v>61</v>
      </c>
      <c r="K27" s="28">
        <v>58</v>
      </c>
    </row>
    <row r="28" spans="1:11" ht="16.5" x14ac:dyDescent="0.25">
      <c r="A28" s="8" t="s">
        <v>20</v>
      </c>
      <c r="B28" s="13" t="s">
        <v>43</v>
      </c>
      <c r="C28" s="28">
        <f>'[1]MI17.01'!$D$22</f>
        <v>0</v>
      </c>
      <c r="D28" s="28">
        <v>6</v>
      </c>
      <c r="E28" s="28">
        <v>7</v>
      </c>
      <c r="F28" s="28">
        <v>8</v>
      </c>
      <c r="G28" s="28">
        <f>'[5]MI17.01'!$D$22</f>
        <v>8</v>
      </c>
      <c r="H28" s="28">
        <v>8</v>
      </c>
      <c r="I28" s="28">
        <v>12</v>
      </c>
      <c r="J28" s="28">
        <v>15</v>
      </c>
      <c r="K28" s="28">
        <v>19</v>
      </c>
    </row>
    <row r="29" spans="1:11" ht="16.5" x14ac:dyDescent="0.25">
      <c r="A29" s="8" t="s">
        <v>21</v>
      </c>
      <c r="B29" s="13" t="s">
        <v>44</v>
      </c>
      <c r="C29" s="28">
        <f>'[1]MI17.01'!$D$23</f>
        <v>0</v>
      </c>
      <c r="D29" s="28">
        <v>7</v>
      </c>
      <c r="E29" s="28">
        <v>7</v>
      </c>
      <c r="F29" s="28">
        <v>7</v>
      </c>
      <c r="G29" s="28">
        <f>'[5]MI17.01'!$D$23</f>
        <v>7</v>
      </c>
      <c r="H29" s="29">
        <v>37</v>
      </c>
      <c r="I29" s="29">
        <v>37</v>
      </c>
      <c r="J29" s="29">
        <v>37</v>
      </c>
      <c r="K29" s="29">
        <v>58</v>
      </c>
    </row>
    <row r="30" spans="1:11" ht="16.5" x14ac:dyDescent="0.25">
      <c r="A30" s="8" t="s">
        <v>22</v>
      </c>
      <c r="B30" s="13" t="s">
        <v>45</v>
      </c>
      <c r="C30" s="28">
        <v>15</v>
      </c>
      <c r="D30" s="28">
        <v>65</v>
      </c>
      <c r="E30" s="28">
        <v>113</v>
      </c>
      <c r="F30" s="28">
        <v>196</v>
      </c>
      <c r="G30" s="28">
        <f>'[5]MI17.01'!$D$25</f>
        <v>324</v>
      </c>
      <c r="H30" s="29">
        <v>2236</v>
      </c>
      <c r="I30" s="29">
        <v>5929</v>
      </c>
      <c r="J30" s="29">
        <v>8836</v>
      </c>
      <c r="K30" s="29">
        <v>10564</v>
      </c>
    </row>
    <row r="31" spans="1:11" s="15" customFormat="1" x14ac:dyDescent="0.25">
      <c r="B31" s="17"/>
      <c r="C31" s="18"/>
      <c r="D31" s="18"/>
    </row>
  </sheetData>
  <mergeCells count="2">
    <mergeCell ref="A1:K1"/>
    <mergeCell ref="A2:K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horizont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 </vt:lpstr>
      <vt:lpstr>'En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Бехрузджони Хакдод Шокирзода</cp:lastModifiedBy>
  <cp:lastPrinted>2021-01-14T10:04:27Z</cp:lastPrinted>
  <dcterms:created xsi:type="dcterms:W3CDTF">2018-05-18T09:54:30Z</dcterms:created>
  <dcterms:modified xsi:type="dcterms:W3CDTF">2022-01-18T10:07:13Z</dcterms:modified>
</cp:coreProperties>
</file>