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\Нишондиҳандаҳои бонкҳо барои Сомона\2025\06\Бонкҳо\Сомона роикадам\En\"/>
    </mc:Choice>
  </mc:AlternateContent>
  <xr:revisionPtr revIDLastSave="0" documentId="13_ncr:1_{0BB6DA35-BE92-4A7A-9982-899B78E65330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19-2023" sheetId="7" r:id="rId1"/>
    <sheet name="2024-2025" sheetId="8" r:id="rId2"/>
  </sheets>
  <externalReferences>
    <externalReference r:id="rId3"/>
    <externalReference r:id="rId4"/>
  </externalReferences>
  <definedNames>
    <definedName name="dateDamanition" localSheetId="1">#REF!</definedName>
    <definedName name="dateDamanition">#REF!</definedName>
    <definedName name="dateDemention" localSheetId="1">#REF!</definedName>
    <definedName name="dateDemention">#REF!</definedName>
    <definedName name="ofset" localSheetId="0">#REF!</definedName>
    <definedName name="ofset" localSheetId="1">#REF!</definedName>
    <definedName name="ofset">#REF!</definedName>
    <definedName name="_xlnm.Print_Area" localSheetId="0">'2019-2023'!$A$1:$S$32</definedName>
    <definedName name="_xlnm.Print_Area" localSheetId="1">'2024-2025'!$A$1:$H$32</definedName>
    <definedName name="QuarterPeriodParametr" localSheetId="1">'2024-2025'!#REF!</definedName>
    <definedName name="QuarterPeriodParametr">'2019-2023'!$C:$C</definedName>
  </definedNames>
  <calcPr calcId="179021"/>
</workbook>
</file>

<file path=xl/calcChain.xml><?xml version="1.0" encoding="utf-8"?>
<calcChain xmlns="http://schemas.openxmlformats.org/spreadsheetml/2006/main">
  <c r="G29" i="8" l="1"/>
  <c r="G28" i="8"/>
  <c r="G27" i="8"/>
  <c r="G20" i="8"/>
  <c r="G18" i="8"/>
  <c r="G17" i="8"/>
  <c r="G19" i="8" s="1"/>
  <c r="G16" i="8"/>
  <c r="G15" i="8"/>
  <c r="G14" i="8"/>
  <c r="G13" i="8"/>
  <c r="G11" i="8"/>
  <c r="G10" i="8"/>
  <c r="G9" i="8"/>
  <c r="G5" i="8" s="1"/>
  <c r="G24" i="8" s="1"/>
  <c r="G8" i="8"/>
  <c r="G7" i="8"/>
  <c r="G6" i="8"/>
  <c r="G12" i="8" l="1"/>
  <c r="G21" i="8" s="1"/>
  <c r="G25" i="8"/>
</calcChain>
</file>

<file path=xl/sharedStrings.xml><?xml version="1.0" encoding="utf-8"?>
<sst xmlns="http://schemas.openxmlformats.org/spreadsheetml/2006/main" count="121" uniqueCount="66">
  <si>
    <t xml:space="preserve">Financial indicators of </t>
  </si>
  <si>
    <t>(million, TJS)</t>
  </si>
  <si>
    <t>INDICATORS</t>
  </si>
  <si>
    <t>АSSETS</t>
  </si>
  <si>
    <t>1.1</t>
  </si>
  <si>
    <t>Cash</t>
  </si>
  <si>
    <t>1.2</t>
  </si>
  <si>
    <t>Due from NBT and from credit financial institutions</t>
  </si>
  <si>
    <t>1.3</t>
  </si>
  <si>
    <t>Securities and Investments</t>
  </si>
  <si>
    <t>1.4</t>
  </si>
  <si>
    <t>Loans, leases and overdraft</t>
  </si>
  <si>
    <t>1.5</t>
  </si>
  <si>
    <t xml:space="preserve">Fixed assets </t>
  </si>
  <si>
    <t>1.6</t>
  </si>
  <si>
    <t>Other assets</t>
  </si>
  <si>
    <t>2</t>
  </si>
  <si>
    <t>LIABILITIES</t>
  </si>
  <si>
    <t>2.1</t>
  </si>
  <si>
    <t>Due to NBT and to credit financial institutions</t>
  </si>
  <si>
    <t>2.2</t>
  </si>
  <si>
    <t xml:space="preserve">Deposits </t>
  </si>
  <si>
    <t>2.3</t>
  </si>
  <si>
    <t>Bank's own securities</t>
  </si>
  <si>
    <t>2.4</t>
  </si>
  <si>
    <t>Other liabilities</t>
  </si>
  <si>
    <t>3</t>
  </si>
  <si>
    <t>3.1</t>
  </si>
  <si>
    <t>Сapital paid-up</t>
  </si>
  <si>
    <t>3.2</t>
  </si>
  <si>
    <t>Reserves</t>
  </si>
  <si>
    <t>3.3</t>
  </si>
  <si>
    <t>Current year profit/loss</t>
  </si>
  <si>
    <t>OTHER INDICATORS</t>
  </si>
  <si>
    <t>4.1</t>
  </si>
  <si>
    <t>Return on assets (ROA, %)</t>
  </si>
  <si>
    <t>4.2</t>
  </si>
  <si>
    <t>Return on equity (ROE, %)</t>
  </si>
  <si>
    <t>4.3</t>
  </si>
  <si>
    <t>Net interest margin (NIM, %)</t>
  </si>
  <si>
    <t>4.4</t>
  </si>
  <si>
    <t>Liquidity Ratios (К2.1, %)</t>
  </si>
  <si>
    <t>4.5</t>
  </si>
  <si>
    <t>Number of branches</t>
  </si>
  <si>
    <t>4.6</t>
  </si>
  <si>
    <t xml:space="preserve">Number of banking service centers </t>
  </si>
  <si>
    <t>4.7</t>
  </si>
  <si>
    <t>Number of ATMs</t>
  </si>
  <si>
    <t>4.8</t>
  </si>
  <si>
    <t>4.9</t>
  </si>
  <si>
    <t>Number of plastic cards</t>
  </si>
  <si>
    <t xml:space="preserve">OJSC ”Eskhata Bank” 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</si>
  <si>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</si>
  <si>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</si>
  <si>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</si>
  <si>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</si>
  <si>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</si>
  <si>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</si>
  <si>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</si>
  <si>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</si>
  <si>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</si>
  <si>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</si>
  <si>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</si>
  <si>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Number of POS terminals in retail and service outlets</t>
  </si>
  <si>
    <t>EQUITY</t>
  </si>
  <si>
    <t xml:space="preserve">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</si>
</sst>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indexed="8"/>
      <name val="Calibri"/>
      <family val="2"/>
      <scheme val="minor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Palatino Linotype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3" fontId="12" fillId="3" borderId="0" xfId="0" applyNumberFormat="1" applyFont="1" applyFill="1" applyBorder="1" applyAlignment="1">
      <alignment vertical="center"/>
    </xf>
    <xf numFmtId="165" fontId="12" fillId="3" borderId="1" xfId="1" applyNumberFormat="1" applyFont="1" applyFill="1" applyBorder="1" applyAlignment="1">
      <alignment vertical="center" wrapText="1"/>
    </xf>
    <xf numFmtId="9" fontId="12" fillId="3" borderId="1" xfId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164" fontId="15" fillId="3" borderId="2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165" fontId="15" fillId="3" borderId="1" xfId="1" applyNumberFormat="1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4.34\$fina_server\NEW%20Reports\Reports\2025\EM03\Banks\PER3\BNK.FIN.v1.5707m03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4.34\fina_server\NEW%20Reports\Reports\2025\EM03\Banks\PER3\BNK.FIN.v1.5707m03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C"/>
      <sheetName val="BINFO"/>
      <sheetName val="BA01.01"/>
      <sheetName val="BL01.02"/>
      <sheetName val="BC01.03"/>
      <sheetName val="BO01.04"/>
      <sheetName val="BB01.05"/>
      <sheetName val="PL02.01"/>
      <sheetName val="CC03.01"/>
      <sheetName val="SI04.01"/>
      <sheetName val="OA05.01"/>
      <sheetName val="OA05.02"/>
      <sheetName val="CA06.01"/>
      <sheetName val="CA06.02"/>
      <sheetName val="CR07.01"/>
      <sheetName val="LB08.01"/>
      <sheetName val="AL09.01"/>
      <sheetName val="DD11.02"/>
      <sheetName val="GA12.01"/>
      <sheetName val="GA12.02"/>
      <sheetName val="RM12.03"/>
      <sheetName val="RM12.04"/>
      <sheetName val="DA13.07"/>
      <sheetName val="PN14.01"/>
      <sheetName val="CA15.01"/>
      <sheetName val="CA15.02"/>
      <sheetName val="CA15.03"/>
      <sheetName val="CA15.04"/>
      <sheetName val="CA15.05"/>
      <sheetName val="MA16.01"/>
      <sheetName val="MI17.01"/>
      <sheetName val="FX19.01"/>
      <sheetName val="CL20.01"/>
      <sheetName val="CL20.02"/>
      <sheetName val="BB21.01"/>
      <sheetName val="BB21.02"/>
      <sheetName val="AC22.01"/>
      <sheetName val="AC22.02"/>
      <sheetName val="WO23.01"/>
      <sheetName val="PB25.01"/>
      <sheetName val="PB25.02"/>
      <sheetName val="Reference"/>
      <sheetName val="Validations"/>
    </sheetNames>
    <sheetDataSet>
      <sheetData sheetId="0"/>
      <sheetData sheetId="1"/>
      <sheetData sheetId="2"/>
      <sheetData sheetId="3">
        <row r="7">
          <cell r="D7">
            <v>613618046</v>
          </cell>
        </row>
        <row r="8">
          <cell r="D8">
            <v>0</v>
          </cell>
        </row>
        <row r="9">
          <cell r="D9">
            <v>1152951262</v>
          </cell>
        </row>
        <row r="13">
          <cell r="D13">
            <v>924314025</v>
          </cell>
        </row>
        <row r="39">
          <cell r="D39">
            <v>0</v>
          </cell>
        </row>
        <row r="70">
          <cell r="D70">
            <v>24682726</v>
          </cell>
        </row>
        <row r="78">
          <cell r="D78">
            <v>224564242</v>
          </cell>
        </row>
        <row r="87">
          <cell r="D87">
            <v>830066091</v>
          </cell>
        </row>
        <row r="98">
          <cell r="D98">
            <v>0</v>
          </cell>
        </row>
      </sheetData>
      <sheetData sheetId="4">
        <row r="7">
          <cell r="D7">
            <v>0</v>
          </cell>
        </row>
        <row r="8">
          <cell r="D8">
            <v>1494394827</v>
          </cell>
        </row>
        <row r="26">
          <cell r="D26">
            <v>0</v>
          </cell>
        </row>
        <row r="29">
          <cell r="D29">
            <v>4321774810</v>
          </cell>
        </row>
        <row r="34">
          <cell r="D34">
            <v>109552000</v>
          </cell>
        </row>
        <row r="35">
          <cell r="D35">
            <v>62742720</v>
          </cell>
        </row>
        <row r="36">
          <cell r="D36">
            <v>433250036</v>
          </cell>
        </row>
        <row r="46">
          <cell r="D46">
            <v>60055407</v>
          </cell>
        </row>
      </sheetData>
      <sheetData sheetId="5">
        <row r="8">
          <cell r="D8">
            <v>125304690</v>
          </cell>
        </row>
        <row r="13">
          <cell r="D13">
            <v>118810921</v>
          </cell>
        </row>
        <row r="25">
          <cell r="D25">
            <v>1231913958</v>
          </cell>
        </row>
      </sheetData>
      <sheetData sheetId="6"/>
      <sheetData sheetId="7"/>
      <sheetData sheetId="8">
        <row r="39">
          <cell r="D39">
            <v>142191160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1">
          <cell r="F11">
            <v>0.72099871027928319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11">
          <cell r="D11">
            <v>32</v>
          </cell>
        </row>
        <row r="12">
          <cell r="D12">
            <v>105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C"/>
      <sheetName val="BINFO"/>
      <sheetName val="BA01.01"/>
      <sheetName val="BL01.02"/>
      <sheetName val="BC01.03"/>
      <sheetName val="BO01.04"/>
      <sheetName val="BB01.05"/>
      <sheetName val="PL02.01"/>
      <sheetName val="CC03.01"/>
      <sheetName val="SI04.01"/>
      <sheetName val="OA05.01"/>
      <sheetName val="OA05.02"/>
      <sheetName val="CA06.01"/>
      <sheetName val="CA06.02"/>
      <sheetName val="CR07.01"/>
      <sheetName val="LB08.01"/>
      <sheetName val="AL09.01"/>
      <sheetName val="DD11.02"/>
      <sheetName val="GA12.01"/>
      <sheetName val="GA12.02"/>
      <sheetName val="RM12.03"/>
      <sheetName val="RM12.04"/>
      <sheetName val="DA13.07"/>
      <sheetName val="PN14.01"/>
      <sheetName val="CA15.01"/>
      <sheetName val="CA15.02"/>
      <sheetName val="CA15.03"/>
      <sheetName val="CA15.04"/>
      <sheetName val="CA15.05"/>
      <sheetName val="MA16.01"/>
      <sheetName val="MI17.01"/>
      <sheetName val="FX19.01"/>
      <sheetName val="CL20.01"/>
      <sheetName val="CL20.02"/>
      <sheetName val="BB21.01"/>
      <sheetName val="BB21.02"/>
      <sheetName val="AC22.01"/>
      <sheetName val="AC22.02"/>
      <sheetName val="WO23.01"/>
      <sheetName val="PB25.01"/>
      <sheetName val="PB25.02"/>
      <sheetName val="Reference"/>
      <sheetName val="Validations"/>
    </sheetNames>
    <sheetDataSet>
      <sheetData sheetId="0"/>
      <sheetData sheetId="1"/>
      <sheetData sheetId="2"/>
      <sheetData sheetId="3">
        <row r="50">
          <cell r="D50">
            <v>3943487366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75D4-C854-4731-896B-C6A18E59A0F0}">
  <dimension ref="A1:T32"/>
  <sheetViews>
    <sheetView view="pageBreakPreview" zoomScale="70" zoomScaleNormal="100" zoomScaleSheetLayoutView="70" workbookViewId="0">
      <selection activeCell="B22" sqref="B22"/>
    </sheetView>
  </sheetViews>
  <sheetFormatPr defaultRowHeight="15.75" x14ac:dyDescent="0.25"/>
  <cols>
    <col min="1" max="1" width="6" style="2" customWidth="1"/>
    <col min="2" max="2" width="61.28515625" style="6" customWidth="1"/>
    <col min="3" max="6" width="17" style="2" customWidth="1"/>
    <col min="7" max="12" width="17" style="2" customWidth="1" collapsed="1"/>
    <col min="13" max="13" width="17" style="2" customWidth="1"/>
    <col min="14" max="16" width="17" style="2" customWidth="1" collapsed="1"/>
    <col min="17" max="17" width="15.140625" style="2" customWidth="1" collapsed="1"/>
    <col min="18" max="18" width="14.85546875" style="2" customWidth="1" collapsed="1"/>
    <col min="19" max="19" width="15.42578125" style="2" customWidth="1" collapsed="1"/>
    <col min="20" max="20" width="9.140625" style="2" customWidth="1"/>
    <col min="21" max="16384" width="9.140625" style="2" collapsed="1"/>
  </cols>
  <sheetData>
    <row r="1" spans="1:19" ht="30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25"/>
    </row>
    <row r="2" spans="1:19" ht="30" customHeight="1" x14ac:dyDescent="0.25">
      <c r="A2" s="43" t="s">
        <v>51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4"/>
    </row>
    <row r="3" spans="1:19" ht="19.5" customHeight="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s="6" customFormat="1" ht="19.5" customHeight="1" x14ac:dyDescent="0.25">
      <c r="A4" s="3"/>
      <c r="B4" s="4" t="s">
        <v>2</v>
      </c>
      <c r="C4" s="5" t="s">
        <v>52</v>
      </c>
      <c r="D4" s="5" t="s">
        <v>53</v>
      </c>
      <c r="E4" s="5" t="s">
        <v>54</v>
      </c>
      <c r="F4" s="5" t="s">
        <v>55</v>
      </c>
      <c r="G4" s="5" t="s">
        <v>56</v>
      </c>
      <c r="H4" s="5" t="s">
        <v>57</v>
      </c>
      <c r="I4" s="5" t="s">
        <v>58</v>
      </c>
      <c r="J4" s="5" t="s">
        <v>59</v>
      </c>
      <c r="K4" s="5" t="s">
        <v>60</v>
      </c>
      <c r="L4" s="5" t="s">
        <v>61</v>
      </c>
      <c r="M4" s="5" t="s">
        <v>62</v>
      </c>
      <c r="N4" s="26">
        <v>44834</v>
      </c>
      <c r="O4" s="26">
        <v>44926</v>
      </c>
      <c r="P4" s="26">
        <v>45016</v>
      </c>
      <c r="Q4" s="27">
        <v>45107</v>
      </c>
      <c r="R4" s="27">
        <v>45199</v>
      </c>
      <c r="S4" s="27">
        <v>45291</v>
      </c>
    </row>
    <row r="5" spans="1:19" s="6" customFormat="1" ht="19.5" customHeight="1" x14ac:dyDescent="0.25">
      <c r="A5" s="7">
        <v>1</v>
      </c>
      <c r="B5" s="8" t="s">
        <v>3</v>
      </c>
      <c r="C5" s="9">
        <v>2105.1909540000001</v>
      </c>
      <c r="D5" s="9">
        <v>2120.1081100000001</v>
      </c>
      <c r="E5" s="9">
        <v>2056.2139590000002</v>
      </c>
      <c r="F5" s="9">
        <v>2293.7698660000001</v>
      </c>
      <c r="G5" s="9">
        <v>2443.9765980000002</v>
      </c>
      <c r="H5" s="9">
        <v>2557.9103369999998</v>
      </c>
      <c r="I5" s="9">
        <v>2959.527654</v>
      </c>
      <c r="J5" s="9">
        <v>2992.9407209999999</v>
      </c>
      <c r="K5" s="9">
        <v>3248.8841210000001</v>
      </c>
      <c r="L5" s="9">
        <v>3569.6354620000002</v>
      </c>
      <c r="M5" s="9">
        <v>3685.2800269999998</v>
      </c>
      <c r="N5" s="9">
        <v>3891.1132239999997</v>
      </c>
      <c r="O5" s="9">
        <v>4264.5115829999995</v>
      </c>
      <c r="P5" s="9">
        <v>4483.7308069999999</v>
      </c>
      <c r="Q5" s="34">
        <v>4969.0512509999999</v>
      </c>
      <c r="R5" s="34">
        <v>5273.5834479999994</v>
      </c>
      <c r="S5" s="34">
        <v>5678.261039</v>
      </c>
    </row>
    <row r="6" spans="1:19" s="6" customFormat="1" ht="19.5" customHeight="1" x14ac:dyDescent="0.25">
      <c r="A6" s="10" t="s">
        <v>4</v>
      </c>
      <c r="B6" s="11" t="s">
        <v>5</v>
      </c>
      <c r="C6" s="12">
        <v>245.90291199999999</v>
      </c>
      <c r="D6" s="12">
        <v>212.70818</v>
      </c>
      <c r="E6" s="12">
        <v>201.635513</v>
      </c>
      <c r="F6" s="12">
        <v>265.22420099999999</v>
      </c>
      <c r="G6" s="12">
        <v>212.069684</v>
      </c>
      <c r="H6" s="12">
        <v>270.01595099999997</v>
      </c>
      <c r="I6" s="12">
        <v>310.97837900000002</v>
      </c>
      <c r="J6" s="12">
        <v>374.781319</v>
      </c>
      <c r="K6" s="12">
        <v>359.92126200000001</v>
      </c>
      <c r="L6" s="12">
        <v>333.16994799999998</v>
      </c>
      <c r="M6" s="12">
        <v>420.896501</v>
      </c>
      <c r="N6" s="12">
        <v>408.278435</v>
      </c>
      <c r="O6" s="12">
        <v>580.99988900000005</v>
      </c>
      <c r="P6" s="12">
        <v>538.57961799999998</v>
      </c>
      <c r="Q6" s="28">
        <v>607.24214600000005</v>
      </c>
      <c r="R6" s="28">
        <v>640.25291800000002</v>
      </c>
      <c r="S6" s="28">
        <v>387.88875400000001</v>
      </c>
    </row>
    <row r="7" spans="1:19" s="6" customFormat="1" ht="19.5" customHeight="1" x14ac:dyDescent="0.25">
      <c r="A7" s="13" t="s">
        <v>6</v>
      </c>
      <c r="B7" s="11" t="s">
        <v>7</v>
      </c>
      <c r="C7" s="14">
        <v>330.56849299999999</v>
      </c>
      <c r="D7" s="14">
        <v>285.77719999999999</v>
      </c>
      <c r="E7" s="14">
        <v>411.97161199999999</v>
      </c>
      <c r="F7" s="14">
        <v>453.77479299999999</v>
      </c>
      <c r="G7" s="14">
        <v>459.28552300000001</v>
      </c>
      <c r="H7" s="14">
        <v>340.58745299999998</v>
      </c>
      <c r="I7" s="14">
        <v>517.20576400000004</v>
      </c>
      <c r="J7" s="14">
        <v>422.72184900000002</v>
      </c>
      <c r="K7" s="14">
        <v>501.46598499999999</v>
      </c>
      <c r="L7" s="14">
        <v>694.64763700000003</v>
      </c>
      <c r="M7" s="14">
        <v>712.888552</v>
      </c>
      <c r="N7" s="14">
        <v>816.03427499999998</v>
      </c>
      <c r="O7" s="14">
        <v>865.87001699999996</v>
      </c>
      <c r="P7" s="14">
        <v>904.139094</v>
      </c>
      <c r="Q7" s="29">
        <v>1133.9340360000001</v>
      </c>
      <c r="R7" s="29">
        <v>993.86356799999999</v>
      </c>
      <c r="S7" s="29">
        <v>925.60243500000001</v>
      </c>
    </row>
    <row r="8" spans="1:19" s="6" customFormat="1" ht="19.5" customHeight="1" x14ac:dyDescent="0.25">
      <c r="A8" s="13" t="s">
        <v>8</v>
      </c>
      <c r="B8" s="11" t="s">
        <v>9</v>
      </c>
      <c r="C8" s="14">
        <v>12.519653999999999</v>
      </c>
      <c r="D8" s="14">
        <v>12.519653999999999</v>
      </c>
      <c r="E8" s="14">
        <v>12.519653999999999</v>
      </c>
      <c r="F8" s="14">
        <v>14.735681</v>
      </c>
      <c r="G8" s="14">
        <v>14.916473999999999</v>
      </c>
      <c r="H8" s="14">
        <v>25.887452</v>
      </c>
      <c r="I8" s="14">
        <v>25.864602999999999</v>
      </c>
      <c r="J8" s="14">
        <v>27.795518999999999</v>
      </c>
      <c r="K8" s="14">
        <v>17.165326</v>
      </c>
      <c r="L8" s="14">
        <v>15.497726</v>
      </c>
      <c r="M8" s="14">
        <v>26.855726000000001</v>
      </c>
      <c r="N8" s="14">
        <v>76.855726000000004</v>
      </c>
      <c r="O8" s="14">
        <v>105.855726</v>
      </c>
      <c r="P8" s="14">
        <v>26.855726000000001</v>
      </c>
      <c r="Q8" s="29">
        <v>24.682725999999999</v>
      </c>
      <c r="R8" s="29">
        <v>26.635825000000001</v>
      </c>
      <c r="S8" s="29">
        <v>169.98621299999999</v>
      </c>
    </row>
    <row r="9" spans="1:19" s="6" customFormat="1" ht="19.5" customHeight="1" x14ac:dyDescent="0.25">
      <c r="A9" s="13" t="s">
        <v>10</v>
      </c>
      <c r="B9" s="11" t="s">
        <v>11</v>
      </c>
      <c r="C9" s="14">
        <v>1360.4323079999999</v>
      </c>
      <c r="D9" s="14">
        <v>1477.88471</v>
      </c>
      <c r="E9" s="14">
        <v>1273.7565279999999</v>
      </c>
      <c r="F9" s="14">
        <v>1385.7589210000001</v>
      </c>
      <c r="G9" s="14">
        <v>1508.915986</v>
      </c>
      <c r="H9" s="14">
        <v>1707.626771</v>
      </c>
      <c r="I9" s="14">
        <v>1800.7337230000001</v>
      </c>
      <c r="J9" s="14">
        <v>1852.7295979999999</v>
      </c>
      <c r="K9" s="14">
        <v>2018.158048</v>
      </c>
      <c r="L9" s="14">
        <v>2099.1509940000001</v>
      </c>
      <c r="M9" s="14">
        <v>1993.1295600000001</v>
      </c>
      <c r="N9" s="14">
        <v>2267.8038929999998</v>
      </c>
      <c r="O9" s="14">
        <v>2452.689331</v>
      </c>
      <c r="P9" s="14">
        <v>2693.2666039999999</v>
      </c>
      <c r="Q9" s="29">
        <v>2821.3663569999999</v>
      </c>
      <c r="R9" s="29">
        <v>3003.7598269999999</v>
      </c>
      <c r="S9" s="29">
        <v>3018.526875</v>
      </c>
    </row>
    <row r="10" spans="1:19" s="6" customFormat="1" ht="19.5" customHeight="1" x14ac:dyDescent="0.25">
      <c r="A10" s="13" t="s">
        <v>12</v>
      </c>
      <c r="B10" s="11" t="s">
        <v>13</v>
      </c>
      <c r="C10" s="14">
        <v>82.838792999999995</v>
      </c>
      <c r="D10" s="14">
        <v>79.495186000000004</v>
      </c>
      <c r="E10" s="14">
        <v>76.401694000000006</v>
      </c>
      <c r="F10" s="14">
        <v>74.651077999999998</v>
      </c>
      <c r="G10" s="14">
        <v>72.587545000000006</v>
      </c>
      <c r="H10" s="14">
        <v>72.806101999999996</v>
      </c>
      <c r="I10" s="14">
        <v>77.907250000000005</v>
      </c>
      <c r="J10" s="14">
        <v>85.667501000000001</v>
      </c>
      <c r="K10" s="14">
        <v>94.627275999999995</v>
      </c>
      <c r="L10" s="14">
        <v>91.250798000000003</v>
      </c>
      <c r="M10" s="14">
        <v>93.305124000000006</v>
      </c>
      <c r="N10" s="14">
        <v>98.048153999999997</v>
      </c>
      <c r="O10" s="14">
        <v>108.845001</v>
      </c>
      <c r="P10" s="14">
        <v>110.00836700000001</v>
      </c>
      <c r="Q10" s="29">
        <v>111.849891</v>
      </c>
      <c r="R10" s="29">
        <v>116.58693100000001</v>
      </c>
      <c r="S10" s="29">
        <v>134.59186700000001</v>
      </c>
    </row>
    <row r="11" spans="1:19" s="6" customFormat="1" ht="19.5" customHeight="1" x14ac:dyDescent="0.25">
      <c r="A11" s="13" t="s">
        <v>14</v>
      </c>
      <c r="B11" s="11" t="s">
        <v>15</v>
      </c>
      <c r="C11" s="14">
        <v>72.92879400000038</v>
      </c>
      <c r="D11" s="14">
        <v>51.723179999999957</v>
      </c>
      <c r="E11" s="14">
        <v>79.928958000000421</v>
      </c>
      <c r="F11" s="14">
        <v>99.62519199999997</v>
      </c>
      <c r="G11" s="14">
        <v>176.20138600000018</v>
      </c>
      <c r="H11" s="14">
        <v>140.98660799999971</v>
      </c>
      <c r="I11" s="14">
        <v>226.83793499999956</v>
      </c>
      <c r="J11" s="14">
        <v>229.24493500000017</v>
      </c>
      <c r="K11" s="14">
        <v>257.54622399999971</v>
      </c>
      <c r="L11" s="14">
        <v>335.91835900000024</v>
      </c>
      <c r="M11" s="14">
        <v>438.20456399999966</v>
      </c>
      <c r="N11" s="14">
        <v>224.09274099999999</v>
      </c>
      <c r="O11" s="14">
        <v>150.25161900000001</v>
      </c>
      <c r="P11" s="14">
        <v>210.88139799999999</v>
      </c>
      <c r="Q11" s="29">
        <v>269.97609499999999</v>
      </c>
      <c r="R11" s="29">
        <v>492.48437899999999</v>
      </c>
      <c r="S11" s="29">
        <v>1041.6648949999999</v>
      </c>
    </row>
    <row r="12" spans="1:19" s="6" customFormat="1" ht="19.5" customHeight="1" x14ac:dyDescent="0.25">
      <c r="A12" s="15" t="s">
        <v>16</v>
      </c>
      <c r="B12" s="8" t="s">
        <v>17</v>
      </c>
      <c r="C12" s="9">
        <v>1715.3823170000001</v>
      </c>
      <c r="D12" s="9">
        <v>1724.5914419999999</v>
      </c>
      <c r="E12" s="9">
        <v>1645.7787840000001</v>
      </c>
      <c r="F12" s="9">
        <v>1844.2129600000001</v>
      </c>
      <c r="G12" s="9">
        <v>1993.4312110000001</v>
      </c>
      <c r="H12" s="9">
        <v>2075.6320919999998</v>
      </c>
      <c r="I12" s="9">
        <v>2477.2414640000002</v>
      </c>
      <c r="J12" s="9">
        <v>2494.9955190000001</v>
      </c>
      <c r="K12" s="9">
        <v>2674.3648790000002</v>
      </c>
      <c r="L12" s="9">
        <v>2943.497691</v>
      </c>
      <c r="M12" s="9">
        <v>3001.8694059999998</v>
      </c>
      <c r="N12" s="9">
        <v>3126.456944</v>
      </c>
      <c r="O12" s="9">
        <v>3442.0034389999996</v>
      </c>
      <c r="P12" s="9">
        <v>3594.6465889999999</v>
      </c>
      <c r="Q12" s="34">
        <v>4058.6208609999994</v>
      </c>
      <c r="R12" s="34">
        <v>4323.5667210000001</v>
      </c>
      <c r="S12" s="34">
        <v>4699.5396529999998</v>
      </c>
    </row>
    <row r="13" spans="1:19" s="6" customFormat="1" ht="19.5" customHeight="1" x14ac:dyDescent="0.25">
      <c r="A13" s="13" t="s">
        <v>18</v>
      </c>
      <c r="B13" s="11" t="s">
        <v>19</v>
      </c>
      <c r="C13" s="14">
        <v>623.97924</v>
      </c>
      <c r="D13" s="14">
        <v>559.490274</v>
      </c>
      <c r="E13" s="14">
        <v>527.83710900000005</v>
      </c>
      <c r="F13" s="14">
        <v>541.99264800000003</v>
      </c>
      <c r="G13" s="14">
        <v>637.30657599999995</v>
      </c>
      <c r="H13" s="14">
        <v>686.34768399999996</v>
      </c>
      <c r="I13" s="14">
        <v>996.85627999999997</v>
      </c>
      <c r="J13" s="14">
        <v>961.68066099999999</v>
      </c>
      <c r="K13" s="14">
        <v>955.14528600000006</v>
      </c>
      <c r="L13" s="14">
        <v>977.69293400000004</v>
      </c>
      <c r="M13" s="14">
        <v>814.12477799999999</v>
      </c>
      <c r="N13" s="14">
        <v>885.760177</v>
      </c>
      <c r="O13" s="14">
        <v>1059.442573</v>
      </c>
      <c r="P13" s="14">
        <v>978.86190499999998</v>
      </c>
      <c r="Q13" s="29">
        <v>1297.6113069999999</v>
      </c>
      <c r="R13" s="29">
        <v>1248.599526</v>
      </c>
      <c r="S13" s="29">
        <v>1285.2286429999999</v>
      </c>
    </row>
    <row r="14" spans="1:19" s="6" customFormat="1" ht="19.5" customHeight="1" x14ac:dyDescent="0.25">
      <c r="A14" s="13" t="s">
        <v>20</v>
      </c>
      <c r="B14" s="11" t="s">
        <v>21</v>
      </c>
      <c r="C14" s="14">
        <v>963.669353</v>
      </c>
      <c r="D14" s="14">
        <v>1024.5705479999999</v>
      </c>
      <c r="E14" s="14">
        <v>965.37160900000003</v>
      </c>
      <c r="F14" s="14">
        <v>1128.084969</v>
      </c>
      <c r="G14" s="14">
        <v>1151.681597</v>
      </c>
      <c r="H14" s="14">
        <v>1185.9401459999999</v>
      </c>
      <c r="I14" s="14">
        <v>1230.0973080000001</v>
      </c>
      <c r="J14" s="14">
        <v>1307.4838520000001</v>
      </c>
      <c r="K14" s="14">
        <v>1501.4564769999999</v>
      </c>
      <c r="L14" s="14">
        <v>1707.2970800000001</v>
      </c>
      <c r="M14" s="14">
        <v>1903.2682870000001</v>
      </c>
      <c r="N14" s="14">
        <v>1939.0928859999999</v>
      </c>
      <c r="O14" s="14">
        <v>2097.1756289999998</v>
      </c>
      <c r="P14" s="14">
        <v>2311.7504650000001</v>
      </c>
      <c r="Q14" s="29">
        <v>2468.8391839999999</v>
      </c>
      <c r="R14" s="29">
        <v>2609.6322909999999</v>
      </c>
      <c r="S14" s="29">
        <v>2592.029779</v>
      </c>
    </row>
    <row r="15" spans="1:19" s="6" customFormat="1" ht="19.5" customHeight="1" x14ac:dyDescent="0.25">
      <c r="A15" s="13" t="s">
        <v>22</v>
      </c>
      <c r="B15" s="11" t="s">
        <v>23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29">
        <v>0</v>
      </c>
      <c r="R15" s="29">
        <v>0</v>
      </c>
      <c r="S15" s="29">
        <v>0</v>
      </c>
    </row>
    <row r="16" spans="1:19" s="6" customFormat="1" ht="19.5" customHeight="1" x14ac:dyDescent="0.25">
      <c r="A16" s="13" t="s">
        <v>24</v>
      </c>
      <c r="B16" s="11" t="s">
        <v>25</v>
      </c>
      <c r="C16" s="14">
        <v>127.73372399999994</v>
      </c>
      <c r="D16" s="14">
        <v>140.53062</v>
      </c>
      <c r="E16" s="14">
        <v>152.570066</v>
      </c>
      <c r="F16" s="14">
        <v>174.13534299999992</v>
      </c>
      <c r="G16" s="14">
        <v>204.44303800000012</v>
      </c>
      <c r="H16" s="14">
        <v>203.34426200000007</v>
      </c>
      <c r="I16" s="14">
        <v>250.2878760000001</v>
      </c>
      <c r="J16" s="14">
        <v>225.83100600000012</v>
      </c>
      <c r="K16" s="14">
        <v>217.76311600000031</v>
      </c>
      <c r="L16" s="14">
        <v>258.50767699999983</v>
      </c>
      <c r="M16" s="14">
        <v>284.47634099999982</v>
      </c>
      <c r="N16" s="14">
        <v>301.603881</v>
      </c>
      <c r="O16" s="14">
        <v>285.38523700000002</v>
      </c>
      <c r="P16" s="14">
        <v>304.03421900000001</v>
      </c>
      <c r="Q16" s="29">
        <v>292.17036999999999</v>
      </c>
      <c r="R16" s="29">
        <v>465.33490399999999</v>
      </c>
      <c r="S16" s="29">
        <v>822.28123100000005</v>
      </c>
    </row>
    <row r="17" spans="1:19" s="6" customFormat="1" ht="19.5" customHeight="1" x14ac:dyDescent="0.25">
      <c r="A17" s="15" t="s">
        <v>26</v>
      </c>
      <c r="B17" s="8" t="s">
        <v>64</v>
      </c>
      <c r="C17" s="9">
        <v>389.80863699999998</v>
      </c>
      <c r="D17" s="9">
        <v>395.51666799999998</v>
      </c>
      <c r="E17" s="9">
        <v>410.43517500000002</v>
      </c>
      <c r="F17" s="9">
        <v>449.55690600000003</v>
      </c>
      <c r="G17" s="9">
        <v>450.54538700000001</v>
      </c>
      <c r="H17" s="9">
        <v>482.27824500000003</v>
      </c>
      <c r="I17" s="9">
        <v>482.28618999999998</v>
      </c>
      <c r="J17" s="9">
        <v>497.94520199999999</v>
      </c>
      <c r="K17" s="9">
        <v>574.51924199999996</v>
      </c>
      <c r="L17" s="9">
        <v>626.13777100000004</v>
      </c>
      <c r="M17" s="9">
        <v>683.41062099999999</v>
      </c>
      <c r="N17" s="9">
        <v>764.65628000000004</v>
      </c>
      <c r="O17" s="9">
        <v>822.50814400000002</v>
      </c>
      <c r="P17" s="9">
        <v>889.08421799999996</v>
      </c>
      <c r="Q17" s="34">
        <v>910.43038999999999</v>
      </c>
      <c r="R17" s="34">
        <v>950.01672699999995</v>
      </c>
      <c r="S17" s="34">
        <v>978.72138600000005</v>
      </c>
    </row>
    <row r="18" spans="1:19" s="6" customFormat="1" ht="19.5" customHeight="1" x14ac:dyDescent="0.25">
      <c r="A18" s="13" t="s">
        <v>27</v>
      </c>
      <c r="B18" s="11" t="s">
        <v>28</v>
      </c>
      <c r="C18" s="14">
        <v>125.30468999999999</v>
      </c>
      <c r="D18" s="14">
        <v>125.30468999999999</v>
      </c>
      <c r="E18" s="14">
        <v>125.30468999999999</v>
      </c>
      <c r="F18" s="14">
        <v>125.30468999999999</v>
      </c>
      <c r="G18" s="14">
        <v>125.30468999999999</v>
      </c>
      <c r="H18" s="14">
        <v>125.30468999999999</v>
      </c>
      <c r="I18" s="14">
        <v>125.30468999999999</v>
      </c>
      <c r="J18" s="14">
        <v>125.30468999999999</v>
      </c>
      <c r="K18" s="14">
        <v>125.30468999999999</v>
      </c>
      <c r="L18" s="14">
        <v>125.30468999999999</v>
      </c>
      <c r="M18" s="14">
        <v>125.30468999999999</v>
      </c>
      <c r="N18" s="14">
        <v>125.30468999999999</v>
      </c>
      <c r="O18" s="14">
        <v>125.30468999999999</v>
      </c>
      <c r="P18" s="14">
        <v>125.30468999999999</v>
      </c>
      <c r="Q18" s="29">
        <v>125.30468999999999</v>
      </c>
      <c r="R18" s="29">
        <v>125.30468999999999</v>
      </c>
      <c r="S18" s="29">
        <v>125.30468999999999</v>
      </c>
    </row>
    <row r="19" spans="1:19" s="6" customFormat="1" ht="19.5" customHeight="1" x14ac:dyDescent="0.25">
      <c r="A19" s="13" t="s">
        <v>29</v>
      </c>
      <c r="B19" s="11" t="s">
        <v>30</v>
      </c>
      <c r="C19" s="14">
        <v>205.55486399999998</v>
      </c>
      <c r="D19" s="14">
        <v>257.63910399999997</v>
      </c>
      <c r="E19" s="14">
        <v>259.070584</v>
      </c>
      <c r="F19" s="14">
        <v>256.18834400000003</v>
      </c>
      <c r="G19" s="14">
        <v>248.016504</v>
      </c>
      <c r="H19" s="14">
        <v>321.03962000000001</v>
      </c>
      <c r="I19" s="14">
        <v>288.87027999999998</v>
      </c>
      <c r="J19" s="14">
        <v>282.79736000000003</v>
      </c>
      <c r="K19" s="14">
        <v>333.24887999999999</v>
      </c>
      <c r="L19" s="14">
        <v>464.11735200000004</v>
      </c>
      <c r="M19" s="14">
        <v>414.01532600000007</v>
      </c>
      <c r="N19" s="14">
        <v>405.48888599999998</v>
      </c>
      <c r="O19" s="14">
        <v>380.00556599999999</v>
      </c>
      <c r="P19" s="14">
        <v>709.60878700000001</v>
      </c>
      <c r="Q19" s="29">
        <v>655.13616700000011</v>
      </c>
      <c r="R19" s="29">
        <v>650.34740699999998</v>
      </c>
      <c r="S19" s="29">
        <v>632.74232699999993</v>
      </c>
    </row>
    <row r="20" spans="1:19" s="6" customFormat="1" ht="19.5" customHeight="1" x14ac:dyDescent="0.25">
      <c r="A20" s="13" t="s">
        <v>31</v>
      </c>
      <c r="B20" s="11" t="s">
        <v>32</v>
      </c>
      <c r="C20" s="14">
        <v>58.949083000000002</v>
      </c>
      <c r="D20" s="14">
        <v>12.572874000000001</v>
      </c>
      <c r="E20" s="14">
        <v>26.059901</v>
      </c>
      <c r="F20" s="14">
        <v>68.063872000000003</v>
      </c>
      <c r="G20" s="14">
        <v>77.224193</v>
      </c>
      <c r="H20" s="14">
        <v>35.933934999999998</v>
      </c>
      <c r="I20" s="14">
        <v>68.111220000000003</v>
      </c>
      <c r="J20" s="14">
        <v>89.843152000000003</v>
      </c>
      <c r="K20" s="14">
        <v>115.965672</v>
      </c>
      <c r="L20" s="14">
        <v>36.715729000000003</v>
      </c>
      <c r="M20" s="14">
        <v>144.09060500000001</v>
      </c>
      <c r="N20" s="14">
        <v>233.86270400000001</v>
      </c>
      <c r="O20" s="14">
        <v>317.19788799999998</v>
      </c>
      <c r="P20" s="14">
        <v>54.170741</v>
      </c>
      <c r="Q20" s="29">
        <v>129.98953299999999</v>
      </c>
      <c r="R20" s="29">
        <v>174.36463000000001</v>
      </c>
      <c r="S20" s="29">
        <v>220.67436900000001</v>
      </c>
    </row>
    <row r="21" spans="1:19" s="6" customFormat="1" ht="19.5" customHeight="1" x14ac:dyDescent="0.25">
      <c r="A21" s="15"/>
      <c r="B21" s="8" t="s">
        <v>65</v>
      </c>
      <c r="C21" s="9">
        <v>2105.1909540000001</v>
      </c>
      <c r="D21" s="9">
        <v>2120.1081100000001</v>
      </c>
      <c r="E21" s="9">
        <v>2056.2139590000002</v>
      </c>
      <c r="F21" s="9">
        <v>2293.7698660000001</v>
      </c>
      <c r="G21" s="9">
        <v>2443.9765980000002</v>
      </c>
      <c r="H21" s="9">
        <v>2557.9103369999998</v>
      </c>
      <c r="I21" s="9">
        <v>2959.527654</v>
      </c>
      <c r="J21" s="9">
        <v>2992.9407209999999</v>
      </c>
      <c r="K21" s="9">
        <v>3248.8841210000001</v>
      </c>
      <c r="L21" s="9">
        <v>3569.6354620000002</v>
      </c>
      <c r="M21" s="9">
        <v>3685.2800269999998</v>
      </c>
      <c r="N21" s="9">
        <v>3891.1132240000002</v>
      </c>
      <c r="O21" s="9">
        <v>4264.5115829999995</v>
      </c>
      <c r="P21" s="9">
        <v>4483.7308069999999</v>
      </c>
      <c r="Q21" s="34">
        <v>4969.051250999999</v>
      </c>
      <c r="R21" s="34">
        <v>5273.5834480000003</v>
      </c>
      <c r="S21" s="34">
        <v>5678.261039</v>
      </c>
    </row>
    <row r="22" spans="1:19" s="6" customFormat="1" ht="19.5" customHeight="1" x14ac:dyDescent="0.25">
      <c r="A22" s="1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0"/>
      <c r="R22" s="30"/>
      <c r="S22" s="30"/>
    </row>
    <row r="23" spans="1:19" s="6" customFormat="1" ht="19.5" customHeight="1" x14ac:dyDescent="0.25">
      <c r="A23" s="18"/>
      <c r="B23" s="8" t="s">
        <v>33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4"/>
      <c r="R23" s="34"/>
      <c r="S23" s="34"/>
    </row>
    <row r="24" spans="1:19" s="6" customFormat="1" ht="19.5" customHeight="1" x14ac:dyDescent="0.25">
      <c r="A24" s="19" t="s">
        <v>34</v>
      </c>
      <c r="B24" s="11" t="s">
        <v>35</v>
      </c>
      <c r="C24" s="20">
        <v>2.8001774797669968E-2</v>
      </c>
      <c r="D24" s="20">
        <v>5.9302985261444991E-3</v>
      </c>
      <c r="E24" s="20">
        <v>1.2673730224394416E-2</v>
      </c>
      <c r="F24" s="20">
        <v>2.9673365671462702E-2</v>
      </c>
      <c r="G24" s="20">
        <v>3.159776286859519E-2</v>
      </c>
      <c r="H24" s="20">
        <v>1.4048160516112728E-2</v>
      </c>
      <c r="I24" s="20">
        <v>2.3014219822525776E-2</v>
      </c>
      <c r="J24" s="20">
        <v>3.0018353310379515E-2</v>
      </c>
      <c r="K24" s="20">
        <v>3.5694000672546612E-2</v>
      </c>
      <c r="L24" s="20">
        <v>1.0285568201809847E-2</v>
      </c>
      <c r="M24" s="20">
        <v>3.9098956916252814E-2</v>
      </c>
      <c r="N24" s="20">
        <v>8.0135663167910612E-2</v>
      </c>
      <c r="O24" s="20">
        <v>7.4380824585979319E-2</v>
      </c>
      <c r="P24" s="20">
        <v>4.8326488214170793E-2</v>
      </c>
      <c r="Q24" s="31">
        <v>5.2319658797578369E-2</v>
      </c>
      <c r="R24" s="31">
        <v>4.4085046842579773E-2</v>
      </c>
      <c r="S24" s="31">
        <v>3.8863019414631036E-2</v>
      </c>
    </row>
    <row r="25" spans="1:19" s="6" customFormat="1" ht="19.5" customHeight="1" x14ac:dyDescent="0.25">
      <c r="A25" s="19" t="s">
        <v>36</v>
      </c>
      <c r="B25" s="11" t="s">
        <v>37</v>
      </c>
      <c r="C25" s="20">
        <v>0.15122569744394862</v>
      </c>
      <c r="D25" s="20">
        <v>3.178848078281242E-2</v>
      </c>
      <c r="E25" s="20">
        <v>6.3493342158113031E-2</v>
      </c>
      <c r="F25" s="20">
        <v>0.15140212749840395</v>
      </c>
      <c r="G25" s="20">
        <v>0.17140158400955952</v>
      </c>
      <c r="H25" s="20">
        <v>7.4508720583073368E-2</v>
      </c>
      <c r="I25" s="20">
        <v>0.14122573155163329</v>
      </c>
      <c r="J25" s="20">
        <v>0.18042778932128359</v>
      </c>
      <c r="K25" s="20">
        <v>0.20184819501659093</v>
      </c>
      <c r="L25" s="20">
        <v>5.8638419051707392E-2</v>
      </c>
      <c r="M25" s="20">
        <v>0.2108404531219599</v>
      </c>
      <c r="N25" s="20">
        <v>0.40778706305356793</v>
      </c>
      <c r="O25" s="20">
        <v>0.38564710916710387</v>
      </c>
      <c r="P25" s="20">
        <v>0.24371477933488633</v>
      </c>
      <c r="Q25" s="31">
        <v>0.28555622577581136</v>
      </c>
      <c r="R25" s="31">
        <v>0.24471797887968488</v>
      </c>
      <c r="S25" s="31">
        <v>0.22547210284418981</v>
      </c>
    </row>
    <row r="26" spans="1:19" s="6" customFormat="1" ht="19.5" customHeight="1" x14ac:dyDescent="0.25">
      <c r="A26" s="19" t="s">
        <v>38</v>
      </c>
      <c r="B26" s="21" t="s">
        <v>39</v>
      </c>
      <c r="C26" s="20">
        <v>0.1639321945156971</v>
      </c>
      <c r="D26" s="20">
        <v>0.15404627236595222</v>
      </c>
      <c r="E26" s="20">
        <v>0.15113738368460222</v>
      </c>
      <c r="F26" s="20">
        <v>0.1505431404504167</v>
      </c>
      <c r="G26" s="20">
        <v>0.15141499804901246</v>
      </c>
      <c r="H26" s="20">
        <v>0.14708107751675312</v>
      </c>
      <c r="I26" s="20">
        <v>0.14773098029998202</v>
      </c>
      <c r="J26" s="20">
        <v>0.13874899282866576</v>
      </c>
      <c r="K26" s="20">
        <v>0.13704136806466977</v>
      </c>
      <c r="L26" s="20">
        <v>0.14012661645157065</v>
      </c>
      <c r="M26" s="20">
        <v>0.14132269636442876</v>
      </c>
      <c r="N26" s="20">
        <v>0.15</v>
      </c>
      <c r="O26" s="20">
        <v>0.152</v>
      </c>
      <c r="P26" s="20">
        <v>0.151</v>
      </c>
      <c r="Q26" s="31">
        <v>0.156</v>
      </c>
      <c r="R26" s="31">
        <v>0.153</v>
      </c>
      <c r="S26" s="31">
        <v>0.151</v>
      </c>
    </row>
    <row r="27" spans="1:19" s="6" customFormat="1" ht="19.5" customHeight="1" x14ac:dyDescent="0.25">
      <c r="A27" s="13" t="s">
        <v>40</v>
      </c>
      <c r="B27" s="11" t="s">
        <v>41</v>
      </c>
      <c r="C27" s="22">
        <v>0.72469752037834412</v>
      </c>
      <c r="D27" s="22">
        <v>0.61067201760164402</v>
      </c>
      <c r="E27" s="22">
        <v>0.75084577553430187</v>
      </c>
      <c r="F27" s="22">
        <v>0.76547836773889488</v>
      </c>
      <c r="G27" s="22">
        <v>0.67938303158916413</v>
      </c>
      <c r="H27" s="22">
        <v>0.58410693023122684</v>
      </c>
      <c r="I27" s="22">
        <v>0.74719839684362721</v>
      </c>
      <c r="J27" s="22">
        <v>0.78622239504869285</v>
      </c>
      <c r="K27" s="22">
        <v>0.6448966321913171</v>
      </c>
      <c r="L27" s="22">
        <v>0.72294740902636112</v>
      </c>
      <c r="M27" s="22">
        <v>0.69831168993593518</v>
      </c>
      <c r="N27" s="22">
        <v>0.71759249423477489</v>
      </c>
      <c r="O27" s="22">
        <v>0.78644730124727691</v>
      </c>
      <c r="P27" s="22">
        <v>0.6465513495627323</v>
      </c>
      <c r="Q27" s="32">
        <v>0.78883064636235622</v>
      </c>
      <c r="R27" s="32">
        <v>0.77240577245040609</v>
      </c>
      <c r="S27" s="32">
        <v>0.75790280874572935</v>
      </c>
    </row>
    <row r="28" spans="1:19" s="6" customFormat="1" ht="19.5" customHeight="1" x14ac:dyDescent="0.25">
      <c r="A28" s="13" t="s">
        <v>42</v>
      </c>
      <c r="B28" s="11" t="s">
        <v>43</v>
      </c>
      <c r="C28" s="23">
        <v>22</v>
      </c>
      <c r="D28" s="23">
        <v>22</v>
      </c>
      <c r="E28" s="23">
        <v>22</v>
      </c>
      <c r="F28" s="23">
        <v>22</v>
      </c>
      <c r="G28" s="23">
        <v>22</v>
      </c>
      <c r="H28" s="23">
        <v>21</v>
      </c>
      <c r="I28" s="23">
        <v>21</v>
      </c>
      <c r="J28" s="23">
        <v>21</v>
      </c>
      <c r="K28" s="23">
        <v>21</v>
      </c>
      <c r="L28" s="23">
        <v>21</v>
      </c>
      <c r="M28" s="23">
        <v>24</v>
      </c>
      <c r="N28" s="23">
        <v>24</v>
      </c>
      <c r="O28" s="23">
        <v>24</v>
      </c>
      <c r="P28" s="23">
        <v>24</v>
      </c>
      <c r="Q28" s="33">
        <v>32</v>
      </c>
      <c r="R28" s="33">
        <v>32</v>
      </c>
      <c r="S28" s="33">
        <v>32</v>
      </c>
    </row>
    <row r="29" spans="1:19" s="6" customFormat="1" ht="19.5" customHeight="1" x14ac:dyDescent="0.25">
      <c r="A29" s="13" t="s">
        <v>44</v>
      </c>
      <c r="B29" s="11" t="s">
        <v>45</v>
      </c>
      <c r="C29" s="23">
        <v>189</v>
      </c>
      <c r="D29" s="23">
        <v>191</v>
      </c>
      <c r="E29" s="23">
        <v>179</v>
      </c>
      <c r="F29" s="23">
        <v>182</v>
      </c>
      <c r="G29" s="23">
        <v>173</v>
      </c>
      <c r="H29" s="23">
        <v>169</v>
      </c>
      <c r="I29" s="23">
        <v>163</v>
      </c>
      <c r="J29" s="23">
        <v>154</v>
      </c>
      <c r="K29" s="23">
        <v>141</v>
      </c>
      <c r="L29" s="23">
        <v>132</v>
      </c>
      <c r="M29" s="23">
        <v>126</v>
      </c>
      <c r="N29" s="23">
        <v>126</v>
      </c>
      <c r="O29" s="23">
        <v>126</v>
      </c>
      <c r="P29" s="23">
        <v>126</v>
      </c>
      <c r="Q29" s="33">
        <v>114</v>
      </c>
      <c r="R29" s="33">
        <v>113</v>
      </c>
      <c r="S29" s="33">
        <v>113</v>
      </c>
    </row>
    <row r="30" spans="1:19" s="6" customFormat="1" ht="19.5" customHeight="1" x14ac:dyDescent="0.25">
      <c r="A30" s="13" t="s">
        <v>46</v>
      </c>
      <c r="B30" s="11" t="s">
        <v>47</v>
      </c>
      <c r="C30" s="23">
        <v>122</v>
      </c>
      <c r="D30" s="23">
        <v>124</v>
      </c>
      <c r="E30" s="23">
        <v>124</v>
      </c>
      <c r="F30" s="23">
        <v>141</v>
      </c>
      <c r="G30" s="23">
        <v>161</v>
      </c>
      <c r="H30" s="23">
        <v>162</v>
      </c>
      <c r="I30" s="23">
        <v>162</v>
      </c>
      <c r="J30" s="23">
        <v>189</v>
      </c>
      <c r="K30" s="23">
        <v>207</v>
      </c>
      <c r="L30" s="23">
        <v>208</v>
      </c>
      <c r="M30" s="23">
        <v>210</v>
      </c>
      <c r="N30" s="23">
        <v>219</v>
      </c>
      <c r="O30" s="23">
        <v>230</v>
      </c>
      <c r="P30" s="23">
        <v>244</v>
      </c>
      <c r="Q30" s="33">
        <v>246</v>
      </c>
      <c r="R30" s="33">
        <v>254</v>
      </c>
      <c r="S30" s="33">
        <v>257</v>
      </c>
    </row>
    <row r="31" spans="1:19" s="6" customFormat="1" ht="19.5" customHeight="1" x14ac:dyDescent="0.25">
      <c r="A31" s="13" t="s">
        <v>48</v>
      </c>
      <c r="B31" s="11" t="s">
        <v>63</v>
      </c>
      <c r="C31" s="23">
        <v>800</v>
      </c>
      <c r="D31" s="23">
        <v>768</v>
      </c>
      <c r="E31" s="23">
        <v>765</v>
      </c>
      <c r="F31" s="23">
        <v>764</v>
      </c>
      <c r="G31" s="23">
        <v>768</v>
      </c>
      <c r="H31" s="23">
        <v>763</v>
      </c>
      <c r="I31" s="23">
        <v>748</v>
      </c>
      <c r="J31" s="23">
        <v>173</v>
      </c>
      <c r="K31" s="23">
        <v>168</v>
      </c>
      <c r="L31" s="23">
        <v>164</v>
      </c>
      <c r="M31" s="23">
        <v>479</v>
      </c>
      <c r="N31" s="23">
        <v>476</v>
      </c>
      <c r="O31" s="23">
        <v>528</v>
      </c>
      <c r="P31" s="23">
        <v>464</v>
      </c>
      <c r="Q31" s="33">
        <v>446</v>
      </c>
      <c r="R31" s="33">
        <v>407</v>
      </c>
      <c r="S31" s="33">
        <v>419</v>
      </c>
    </row>
    <row r="32" spans="1:19" s="6" customFormat="1" ht="19.5" customHeight="1" x14ac:dyDescent="0.25">
      <c r="A32" s="13" t="s">
        <v>49</v>
      </c>
      <c r="B32" s="11" t="s">
        <v>50</v>
      </c>
      <c r="C32" s="23">
        <v>125485</v>
      </c>
      <c r="D32" s="23">
        <v>147595</v>
      </c>
      <c r="E32" s="23">
        <v>169923</v>
      </c>
      <c r="F32" s="23">
        <v>239712</v>
      </c>
      <c r="G32" s="23">
        <v>325570</v>
      </c>
      <c r="H32" s="23">
        <v>359193</v>
      </c>
      <c r="I32" s="23">
        <v>407464</v>
      </c>
      <c r="J32" s="23">
        <v>400553</v>
      </c>
      <c r="K32" s="23">
        <v>491400</v>
      </c>
      <c r="L32" s="23">
        <v>513388</v>
      </c>
      <c r="M32" s="23">
        <v>557611</v>
      </c>
      <c r="N32" s="23">
        <v>584865</v>
      </c>
      <c r="O32" s="23">
        <v>628545</v>
      </c>
      <c r="P32" s="23">
        <v>565997</v>
      </c>
      <c r="Q32" s="33">
        <v>542779</v>
      </c>
      <c r="R32" s="33">
        <v>566274</v>
      </c>
      <c r="S32" s="33">
        <v>544078</v>
      </c>
    </row>
  </sheetData>
  <mergeCells count="3">
    <mergeCell ref="A2:R2"/>
    <mergeCell ref="A1:R1"/>
    <mergeCell ref="A3:S3"/>
  </mergeCells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474D3-3D4B-4F49-BF23-9B976C8D9970}">
  <dimension ref="A1:V32"/>
  <sheetViews>
    <sheetView tabSelected="1" view="pageBreakPreview" zoomScale="85" zoomScaleNormal="100" zoomScaleSheetLayoutView="85" workbookViewId="0">
      <selection activeCell="H4" sqref="H4:H32"/>
    </sheetView>
  </sheetViews>
  <sheetFormatPr defaultRowHeight="15.75" x14ac:dyDescent="0.25"/>
  <cols>
    <col min="1" max="1" width="6" style="2" customWidth="1"/>
    <col min="2" max="2" width="61.28515625" style="6" customWidth="1"/>
    <col min="3" max="3" width="15.42578125" style="2" customWidth="1" collapsed="1"/>
    <col min="4" max="4" width="15.42578125" style="2" customWidth="1"/>
    <col min="5" max="5" width="14.140625" style="2" customWidth="1"/>
    <col min="6" max="6" width="14.5703125" style="2" customWidth="1" collapsed="1"/>
    <col min="7" max="8" width="15" style="2" customWidth="1"/>
    <col min="9" max="22" width="9.140625" style="2"/>
    <col min="23" max="16384" width="9.140625" style="2" collapsed="1"/>
  </cols>
  <sheetData>
    <row r="1" spans="1:8" ht="30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</row>
    <row r="2" spans="1:8" ht="30" customHeight="1" x14ac:dyDescent="0.25">
      <c r="A2" s="43" t="s">
        <v>51</v>
      </c>
      <c r="B2" s="43"/>
      <c r="C2" s="43"/>
      <c r="D2" s="43"/>
      <c r="E2" s="43"/>
      <c r="F2" s="43"/>
      <c r="G2" s="43"/>
      <c r="H2" s="43"/>
    </row>
    <row r="3" spans="1:8" ht="19.5" customHeight="1" x14ac:dyDescent="0.4">
      <c r="A3" s="46" t="s">
        <v>1</v>
      </c>
      <c r="B3" s="46"/>
      <c r="C3" s="46"/>
      <c r="D3" s="46"/>
      <c r="E3" s="46"/>
      <c r="F3" s="46"/>
      <c r="G3" s="46"/>
      <c r="H3" s="46"/>
    </row>
    <row r="4" spans="1:8" s="6" customFormat="1" ht="19.5" customHeight="1" x14ac:dyDescent="0.25">
      <c r="A4" s="3"/>
      <c r="B4" s="4" t="s">
        <v>2</v>
      </c>
      <c r="C4" s="27">
        <v>45382</v>
      </c>
      <c r="D4" s="27">
        <v>45473</v>
      </c>
      <c r="E4" s="27">
        <v>45565</v>
      </c>
      <c r="F4" s="27">
        <v>45657</v>
      </c>
      <c r="G4" s="27">
        <v>45747</v>
      </c>
      <c r="H4" s="27">
        <v>45838</v>
      </c>
    </row>
    <row r="5" spans="1:8" s="6" customFormat="1" ht="19.5" customHeight="1" x14ac:dyDescent="0.25">
      <c r="A5" s="7">
        <v>1</v>
      </c>
      <c r="B5" s="8" t="s">
        <v>3</v>
      </c>
      <c r="C5" s="35">
        <v>5652.3596170000001</v>
      </c>
      <c r="D5" s="35">
        <v>6471.8317370000004</v>
      </c>
      <c r="E5" s="35">
        <v>6523.1337780000003</v>
      </c>
      <c r="F5" s="35">
        <v>6926.6828530000003</v>
      </c>
      <c r="G5" s="34">
        <f>+G6+G7+G8+G9+G10+G11</f>
        <v>7713.6837580000001</v>
      </c>
      <c r="H5" s="34">
        <v>7362.9111789999988</v>
      </c>
    </row>
    <row r="6" spans="1:8" s="6" customFormat="1" ht="19.5" customHeight="1" x14ac:dyDescent="0.25">
      <c r="A6" s="10" t="s">
        <v>4</v>
      </c>
      <c r="B6" s="11" t="s">
        <v>5</v>
      </c>
      <c r="C6" s="36">
        <v>818.28338900000006</v>
      </c>
      <c r="D6" s="36">
        <v>636.55518800000004</v>
      </c>
      <c r="E6" s="36">
        <v>571.44060000000002</v>
      </c>
      <c r="F6" s="36">
        <v>797.277964</v>
      </c>
      <c r="G6" s="28">
        <f>('[1]BA01.01'!$D$7+'[1]BA01.01'!$D$8)/1000000</f>
        <v>613.61804600000005</v>
      </c>
      <c r="H6" s="28">
        <v>704.67194600000005</v>
      </c>
    </row>
    <row r="7" spans="1:8" s="6" customFormat="1" ht="19.5" customHeight="1" x14ac:dyDescent="0.25">
      <c r="A7" s="13" t="s">
        <v>6</v>
      </c>
      <c r="B7" s="11" t="s">
        <v>7</v>
      </c>
      <c r="C7" s="37">
        <v>941.19196199999999</v>
      </c>
      <c r="D7" s="37">
        <v>1264.1026280000001</v>
      </c>
      <c r="E7" s="37">
        <v>1595.867913</v>
      </c>
      <c r="F7" s="37">
        <v>1650.782925</v>
      </c>
      <c r="G7" s="29">
        <f>('[1]BA01.01'!$D$9+'[1]BA01.01'!$D$13)/1000000</f>
        <v>2077.2652870000002</v>
      </c>
      <c r="H7" s="29">
        <v>1583.259182</v>
      </c>
    </row>
    <row r="8" spans="1:8" s="6" customFormat="1" ht="19.5" customHeight="1" x14ac:dyDescent="0.25">
      <c r="A8" s="13" t="s">
        <v>8</v>
      </c>
      <c r="B8" s="11" t="s">
        <v>9</v>
      </c>
      <c r="C8" s="37">
        <v>121.23472599999999</v>
      </c>
      <c r="D8" s="37">
        <v>118.182726</v>
      </c>
      <c r="E8" s="37">
        <v>332.24823400000002</v>
      </c>
      <c r="F8" s="37">
        <v>244.06045800000001</v>
      </c>
      <c r="G8" s="29">
        <f>('[1]BA01.01'!$D$39+'[1]BA01.01'!$D$70)/1000000</f>
        <v>24.682725999999999</v>
      </c>
      <c r="H8" s="29">
        <v>34.613235000000003</v>
      </c>
    </row>
    <row r="9" spans="1:8" s="6" customFormat="1" ht="19.5" customHeight="1" x14ac:dyDescent="0.25">
      <c r="A9" s="13" t="s">
        <v>10</v>
      </c>
      <c r="B9" s="11" t="s">
        <v>11</v>
      </c>
      <c r="C9" s="37">
        <v>2992.2954549999999</v>
      </c>
      <c r="D9" s="37">
        <v>3231.7427469999998</v>
      </c>
      <c r="E9" s="37">
        <v>3364.0346770000001</v>
      </c>
      <c r="F9" s="37">
        <v>3694.0862529999999</v>
      </c>
      <c r="G9" s="29">
        <f>('[2]BA01.01'!$D$50)/1000000</f>
        <v>3943.4873659999998</v>
      </c>
      <c r="H9" s="29">
        <v>4252.4663629999995</v>
      </c>
    </row>
    <row r="10" spans="1:8" s="6" customFormat="1" ht="19.5" customHeight="1" x14ac:dyDescent="0.25">
      <c r="A10" s="13" t="s">
        <v>12</v>
      </c>
      <c r="B10" s="11" t="s">
        <v>13</v>
      </c>
      <c r="C10" s="37">
        <v>142.775632</v>
      </c>
      <c r="D10" s="37">
        <v>152.97174200000001</v>
      </c>
      <c r="E10" s="37">
        <v>203.77760000000001</v>
      </c>
      <c r="F10" s="37">
        <v>222.13118499999999</v>
      </c>
      <c r="G10" s="29">
        <f>'[1]BA01.01'!$D$78/1000000</f>
        <v>224.56424200000001</v>
      </c>
      <c r="H10" s="29">
        <v>233.50720200000001</v>
      </c>
    </row>
    <row r="11" spans="1:8" s="6" customFormat="1" ht="19.5" customHeight="1" x14ac:dyDescent="0.25">
      <c r="A11" s="13" t="s">
        <v>14</v>
      </c>
      <c r="B11" s="11" t="s">
        <v>15</v>
      </c>
      <c r="C11" s="37">
        <v>636.57845299999997</v>
      </c>
      <c r="D11" s="37">
        <v>1068.2767060000001</v>
      </c>
      <c r="E11" s="37">
        <v>455.76475399999998</v>
      </c>
      <c r="F11" s="37">
        <v>318.34406799999999</v>
      </c>
      <c r="G11" s="29">
        <f>('[1]BA01.01'!$D$87+'[1]BA01.01'!$D$98)/1000000</f>
        <v>830.06609100000003</v>
      </c>
      <c r="H11" s="29">
        <v>554.39325099999996</v>
      </c>
    </row>
    <row r="12" spans="1:8" s="6" customFormat="1" ht="19.5" customHeight="1" x14ac:dyDescent="0.25">
      <c r="A12" s="15" t="s">
        <v>16</v>
      </c>
      <c r="B12" s="8" t="s">
        <v>17</v>
      </c>
      <c r="C12" s="35">
        <v>4587.5960519999999</v>
      </c>
      <c r="D12" s="35">
        <v>5473.0113699999993</v>
      </c>
      <c r="E12" s="35">
        <v>5457.9290979999996</v>
      </c>
      <c r="F12" s="35">
        <v>5807.4940359999991</v>
      </c>
      <c r="G12" s="34">
        <f>+G13+G14+G15+G16</f>
        <v>6481.7698</v>
      </c>
      <c r="H12" s="34">
        <v>6057.3703179999993</v>
      </c>
    </row>
    <row r="13" spans="1:8" s="6" customFormat="1" ht="19.5" customHeight="1" x14ac:dyDescent="0.25">
      <c r="A13" s="13" t="s">
        <v>18</v>
      </c>
      <c r="B13" s="11" t="s">
        <v>19</v>
      </c>
      <c r="C13" s="37">
        <v>1257.635139</v>
      </c>
      <c r="D13" s="37">
        <v>1426.9413199999999</v>
      </c>
      <c r="E13" s="37">
        <v>1335.9782479999999</v>
      </c>
      <c r="F13" s="37">
        <v>1165.0372809999999</v>
      </c>
      <c r="G13" s="29">
        <f>('[1]BL01.02'!$D$7+'[1]BL01.02'!$D$8)/1000000</f>
        <v>1494.3948270000001</v>
      </c>
      <c r="H13" s="29">
        <v>1045.965457</v>
      </c>
    </row>
    <row r="14" spans="1:8" s="6" customFormat="1" ht="19.5" customHeight="1" x14ac:dyDescent="0.25">
      <c r="A14" s="13" t="s">
        <v>20</v>
      </c>
      <c r="B14" s="11" t="s">
        <v>21</v>
      </c>
      <c r="C14" s="37">
        <v>2749.9288459999998</v>
      </c>
      <c r="D14" s="37">
        <v>3258.2557529999999</v>
      </c>
      <c r="E14" s="37">
        <v>3653.1276419999999</v>
      </c>
      <c r="F14" s="37">
        <v>4148.5582039999999</v>
      </c>
      <c r="G14" s="29">
        <f>('[1]BL01.02'!$D$29)/1000000</f>
        <v>4321.7748099999999</v>
      </c>
      <c r="H14" s="29">
        <v>4334.1733789999998</v>
      </c>
    </row>
    <row r="15" spans="1:8" s="6" customFormat="1" ht="19.5" customHeight="1" x14ac:dyDescent="0.25">
      <c r="A15" s="13" t="s">
        <v>22</v>
      </c>
      <c r="B15" s="11" t="s">
        <v>23</v>
      </c>
      <c r="C15" s="37">
        <v>109.55200000000001</v>
      </c>
      <c r="D15" s="37">
        <v>109.55200000000001</v>
      </c>
      <c r="E15" s="37">
        <v>109.55200000000001</v>
      </c>
      <c r="F15" s="37">
        <v>109.55200000000001</v>
      </c>
      <c r="G15" s="29">
        <f>('[1]BL01.02'!$D$34)/1000000</f>
        <v>109.55200000000001</v>
      </c>
      <c r="H15" s="29">
        <v>109.55200000000001</v>
      </c>
    </row>
    <row r="16" spans="1:8" s="6" customFormat="1" ht="19.5" customHeight="1" x14ac:dyDescent="0.25">
      <c r="A16" s="13" t="s">
        <v>24</v>
      </c>
      <c r="B16" s="11" t="s">
        <v>25</v>
      </c>
      <c r="C16" s="37">
        <v>470.48006700000002</v>
      </c>
      <c r="D16" s="37">
        <v>678.26229699999999</v>
      </c>
      <c r="E16" s="37">
        <v>359.271208</v>
      </c>
      <c r="F16" s="37">
        <v>384.34655099999998</v>
      </c>
      <c r="G16" s="29">
        <f>('[1]BL01.02'!$D$26+'[1]BL01.02'!$D$36+'[1]BL01.02'!$D$35+'[1]BL01.02'!$D$46)/1000000</f>
        <v>556.04816300000005</v>
      </c>
      <c r="H16" s="29">
        <v>567.67948200000001</v>
      </c>
    </row>
    <row r="17" spans="1:8" s="6" customFormat="1" ht="19.5" customHeight="1" x14ac:dyDescent="0.25">
      <c r="A17" s="15" t="s">
        <v>26</v>
      </c>
      <c r="B17" s="8" t="s">
        <v>64</v>
      </c>
      <c r="C17" s="35">
        <v>1064.763565</v>
      </c>
      <c r="D17" s="35">
        <v>998.82036700000003</v>
      </c>
      <c r="E17" s="35">
        <v>1065.2046800000001</v>
      </c>
      <c r="F17" s="35">
        <v>1119.188817</v>
      </c>
      <c r="G17" s="34">
        <f>('[1]BC01.03'!$D$25)/1000000</f>
        <v>1231.9139580000001</v>
      </c>
      <c r="H17" s="34">
        <v>1305.5408609999999</v>
      </c>
    </row>
    <row r="18" spans="1:8" s="6" customFormat="1" ht="19.5" customHeight="1" x14ac:dyDescent="0.25">
      <c r="A18" s="13" t="s">
        <v>27</v>
      </c>
      <c r="B18" s="11" t="s">
        <v>28</v>
      </c>
      <c r="C18" s="37">
        <v>125.30468999999999</v>
      </c>
      <c r="D18" s="37">
        <v>125.30468999999999</v>
      </c>
      <c r="E18" s="37">
        <v>125.30468999999999</v>
      </c>
      <c r="F18" s="37">
        <v>125.30468999999999</v>
      </c>
      <c r="G18" s="29">
        <f>('[1]BC01.03'!$D$8)/1000000</f>
        <v>125.30468999999999</v>
      </c>
      <c r="H18" s="29">
        <v>125.30468999999999</v>
      </c>
    </row>
    <row r="19" spans="1:8" s="6" customFormat="1" ht="19.5" customHeight="1" x14ac:dyDescent="0.25">
      <c r="A19" s="13" t="s">
        <v>29</v>
      </c>
      <c r="B19" s="11" t="s">
        <v>30</v>
      </c>
      <c r="C19" s="37">
        <v>863.77079100000003</v>
      </c>
      <c r="D19" s="37">
        <v>753.61267100000009</v>
      </c>
      <c r="E19" s="37">
        <v>749.00147100000015</v>
      </c>
      <c r="F19" s="37">
        <v>736.89731100000006</v>
      </c>
      <c r="G19" s="29">
        <f>+G17-G18-G20</f>
        <v>987.79834700000015</v>
      </c>
      <c r="H19" s="29">
        <v>930.90844700000002</v>
      </c>
    </row>
    <row r="20" spans="1:8" s="6" customFormat="1" ht="19.5" customHeight="1" x14ac:dyDescent="0.25">
      <c r="A20" s="13" t="s">
        <v>31</v>
      </c>
      <c r="B20" s="11" t="s">
        <v>32</v>
      </c>
      <c r="C20" s="37">
        <v>75.688084000000003</v>
      </c>
      <c r="D20" s="37">
        <v>119.903006</v>
      </c>
      <c r="E20" s="37">
        <v>190.89851899999999</v>
      </c>
      <c r="F20" s="37">
        <v>256.98681599999998</v>
      </c>
      <c r="G20" s="29">
        <f>('[1]BC01.03'!$D$13)/1000000</f>
        <v>118.81092099999999</v>
      </c>
      <c r="H20" s="29">
        <v>249.32772399999999</v>
      </c>
    </row>
    <row r="21" spans="1:8" s="6" customFormat="1" ht="19.5" customHeight="1" x14ac:dyDescent="0.25">
      <c r="A21" s="15"/>
      <c r="B21" s="8" t="s">
        <v>65</v>
      </c>
      <c r="C21" s="35">
        <v>5652.3596170000001</v>
      </c>
      <c r="D21" s="35">
        <v>6471.8317369999995</v>
      </c>
      <c r="E21" s="35">
        <v>6523.1337779999994</v>
      </c>
      <c r="F21" s="35">
        <v>6926.6828529999993</v>
      </c>
      <c r="G21" s="34">
        <f>G17+G12</f>
        <v>7713.6837580000001</v>
      </c>
      <c r="H21" s="34">
        <v>7362.9111789999988</v>
      </c>
    </row>
    <row r="22" spans="1:8" s="6" customFormat="1" ht="19.5" customHeight="1" x14ac:dyDescent="0.25">
      <c r="A22" s="1"/>
      <c r="B22" s="16"/>
      <c r="C22" s="38"/>
      <c r="D22" s="38"/>
      <c r="E22" s="38"/>
      <c r="F22" s="38"/>
      <c r="G22" s="30"/>
      <c r="H22" s="30"/>
    </row>
    <row r="23" spans="1:8" s="6" customFormat="1" ht="19.5" customHeight="1" x14ac:dyDescent="0.25">
      <c r="A23" s="18"/>
      <c r="B23" s="8" t="s">
        <v>33</v>
      </c>
      <c r="C23" s="35"/>
      <c r="D23" s="35"/>
      <c r="E23" s="35"/>
      <c r="F23" s="35"/>
      <c r="G23" s="34"/>
      <c r="H23" s="34"/>
    </row>
    <row r="24" spans="1:8" s="6" customFormat="1" ht="19.5" customHeight="1" x14ac:dyDescent="0.25">
      <c r="A24" s="19" t="s">
        <v>34</v>
      </c>
      <c r="B24" s="11" t="s">
        <v>35</v>
      </c>
      <c r="C24" s="39">
        <v>5.3562115030587235E-2</v>
      </c>
      <c r="D24" s="39">
        <v>3.7053808217696556E-2</v>
      </c>
      <c r="E24" s="39">
        <v>3.9019797436180469E-2</v>
      </c>
      <c r="F24" s="39">
        <v>3.7100993571359625E-2</v>
      </c>
      <c r="G24" s="31">
        <f>(G20/G5)/MONTH($Q$4)*12</f>
        <v>0.18483141087049992</v>
      </c>
      <c r="H24" s="31">
        <v>6.772531080128083E-2</v>
      </c>
    </row>
    <row r="25" spans="1:8" s="6" customFormat="1" ht="19.5" customHeight="1" x14ac:dyDescent="0.25">
      <c r="A25" s="19" t="s">
        <v>36</v>
      </c>
      <c r="B25" s="11" t="s">
        <v>37</v>
      </c>
      <c r="C25" s="39">
        <v>0.28433761818286862</v>
      </c>
      <c r="D25" s="39">
        <v>0.24008922917768255</v>
      </c>
      <c r="E25" s="39">
        <v>0.23895065750806377</v>
      </c>
      <c r="F25" s="39">
        <v>0.22961882043179849</v>
      </c>
      <c r="G25" s="31">
        <f>(G20/G17)/MONTH($Q$4)*12</f>
        <v>1.1573300576240406</v>
      </c>
      <c r="H25" s="31">
        <v>0.3819531528243757</v>
      </c>
    </row>
    <row r="26" spans="1:8" s="6" customFormat="1" ht="19.5" customHeight="1" x14ac:dyDescent="0.25">
      <c r="A26" s="19" t="s">
        <v>38</v>
      </c>
      <c r="B26" s="21" t="s">
        <v>39</v>
      </c>
      <c r="C26" s="39">
        <v>0.13900000000000001</v>
      </c>
      <c r="D26" s="39">
        <v>0.13800000000000001</v>
      </c>
      <c r="E26" s="39">
        <v>0.13800000000000001</v>
      </c>
      <c r="F26" s="39">
        <v>0.13800000000000001</v>
      </c>
      <c r="G26" s="31">
        <v>0.13900000000000001</v>
      </c>
      <c r="H26" s="31">
        <v>0.14799999999999999</v>
      </c>
    </row>
    <row r="27" spans="1:8" s="6" customFormat="1" ht="19.5" customHeight="1" x14ac:dyDescent="0.25">
      <c r="A27" s="13" t="s">
        <v>40</v>
      </c>
      <c r="B27" s="11" t="s">
        <v>41</v>
      </c>
      <c r="C27" s="39">
        <v>0.85010172592976896</v>
      </c>
      <c r="D27" s="39">
        <v>0.74389446483617661</v>
      </c>
      <c r="E27" s="39">
        <v>0.78309828200672171</v>
      </c>
      <c r="F27" s="39">
        <v>0.72482639217941569</v>
      </c>
      <c r="G27" s="31">
        <f>'[1]PN14.01'!$F$11</f>
        <v>0.72099871027928319</v>
      </c>
      <c r="H27" s="31">
        <v>0.70310135578430966</v>
      </c>
    </row>
    <row r="28" spans="1:8" s="6" customFormat="1" ht="19.5" customHeight="1" x14ac:dyDescent="0.25">
      <c r="A28" s="13" t="s">
        <v>42</v>
      </c>
      <c r="B28" s="11" t="s">
        <v>43</v>
      </c>
      <c r="C28" s="40">
        <v>32</v>
      </c>
      <c r="D28" s="40">
        <v>32</v>
      </c>
      <c r="E28" s="40">
        <v>32</v>
      </c>
      <c r="F28" s="40">
        <v>32</v>
      </c>
      <c r="G28" s="33">
        <f>'[1]MI17.01'!$D$11</f>
        <v>32</v>
      </c>
      <c r="H28" s="33">
        <v>32</v>
      </c>
    </row>
    <row r="29" spans="1:8" s="6" customFormat="1" ht="19.5" customHeight="1" x14ac:dyDescent="0.25">
      <c r="A29" s="13" t="s">
        <v>44</v>
      </c>
      <c r="B29" s="11" t="s">
        <v>45</v>
      </c>
      <c r="C29" s="40">
        <v>110</v>
      </c>
      <c r="D29" s="40">
        <v>109</v>
      </c>
      <c r="E29" s="40">
        <v>107</v>
      </c>
      <c r="F29" s="40">
        <v>105</v>
      </c>
      <c r="G29" s="33">
        <f>'[1]MI17.01'!$D$12</f>
        <v>105</v>
      </c>
      <c r="H29" s="33">
        <v>105</v>
      </c>
    </row>
    <row r="30" spans="1:8" s="6" customFormat="1" ht="19.5" customHeight="1" x14ac:dyDescent="0.25">
      <c r="A30" s="13" t="s">
        <v>46</v>
      </c>
      <c r="B30" s="11" t="s">
        <v>47</v>
      </c>
      <c r="C30" s="41">
        <v>260</v>
      </c>
      <c r="D30" s="41">
        <v>262</v>
      </c>
      <c r="E30" s="41">
        <v>282</v>
      </c>
      <c r="F30" s="41">
        <v>294</v>
      </c>
      <c r="G30" s="42">
        <v>319</v>
      </c>
      <c r="H30" s="42">
        <v>344</v>
      </c>
    </row>
    <row r="31" spans="1:8" s="6" customFormat="1" ht="19.5" customHeight="1" x14ac:dyDescent="0.25">
      <c r="A31" s="13" t="s">
        <v>48</v>
      </c>
      <c r="B31" s="11" t="s">
        <v>63</v>
      </c>
      <c r="C31" s="41">
        <v>441</v>
      </c>
      <c r="D31" s="41">
        <v>457</v>
      </c>
      <c r="E31" s="41">
        <v>491</v>
      </c>
      <c r="F31" s="41">
        <v>499</v>
      </c>
      <c r="G31" s="42">
        <v>518</v>
      </c>
      <c r="H31" s="42">
        <v>447</v>
      </c>
    </row>
    <row r="32" spans="1:8" s="6" customFormat="1" ht="19.5" customHeight="1" x14ac:dyDescent="0.25">
      <c r="A32" s="13" t="s">
        <v>49</v>
      </c>
      <c r="B32" s="11" t="s">
        <v>50</v>
      </c>
      <c r="C32" s="41">
        <v>602295</v>
      </c>
      <c r="D32" s="41">
        <v>716726</v>
      </c>
      <c r="E32" s="41">
        <v>816223</v>
      </c>
      <c r="F32" s="41">
        <v>908698</v>
      </c>
      <c r="G32" s="42">
        <v>1009785</v>
      </c>
      <c r="H32" s="42">
        <v>1094803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2019-2023</vt:lpstr>
      <vt:lpstr>2024-2025</vt:lpstr>
      <vt:lpstr>'2019-2023'!Print_Area</vt:lpstr>
      <vt:lpstr>'2024-2025'!Print_Area</vt:lpstr>
      <vt:lpstr>QuarterPeriodParametr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2025-07-21T11:39:35Z</dcterms:modified>
</cp:coreProperties>
</file>