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12180" windowHeight="12180" activeTab="0"/>
  </bookViews>
  <sheets>
    <sheet name="2023-2024" sheetId="5" r:id="rId1"/>
    <sheet name="2022-2023" sheetId="4" r:id="rId2"/>
    <sheet name="2021 - 2022" sheetId="3" r:id="rId3"/>
    <sheet name="2020 - 2021" sheetId="1" r:id="rId4"/>
    <sheet name="2019 - 2020" sheetId="2" r:id="rId5"/>
  </sheets>
  <externalReferences>
    <externalReference r:id="rId8"/>
  </externalReferences>
  <definedNames>
    <definedName name="dateDamanition" localSheetId="4">'2019 - 2020'!$C:$C</definedName>
    <definedName name="dateDamanition" localSheetId="3">'2020 - 2021'!$D:$D</definedName>
    <definedName name="dateDamanition" localSheetId="2">'2021 - 2022'!$D:$D</definedName>
    <definedName name="dateDamanition" localSheetId="1">#REF!</definedName>
    <definedName name="dateDamanition" localSheetId="0">#REF!</definedName>
    <definedName name="dateDamanition">#REF!</definedName>
    <definedName name="ofset" localSheetId="4">#REF!</definedName>
    <definedName name="ofset" localSheetId="3">#REF!</definedName>
    <definedName name="ofset" localSheetId="2">#REF!</definedName>
    <definedName name="ofset" localSheetId="1">#REF!</definedName>
    <definedName name="ofset" localSheetId="0">#REF!</definedName>
    <definedName name="ofset">#REF!</definedName>
    <definedName name="_xlnm.Print_Area" localSheetId="4">'2019 - 2020'!$A$1:$G$32</definedName>
    <definedName name="_xlnm.Print_Area" localSheetId="3">'2020 - 2021'!$A$1:$G$32</definedName>
    <definedName name="_xlnm.Print_Area" localSheetId="2">'2021 - 2022'!$A$1:$G$32</definedName>
    <definedName name="_xlnm.Print_Area" localSheetId="1">'2022-2023'!$A$1:$G$32</definedName>
    <definedName name="_xlnm.Print_Area" localSheetId="0">'2023-2024'!$A$1:$D$32</definedName>
  </definedNames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<sst xmlns="http://schemas.openxmlformats.org/spreadsheetml/2006/main" count="274" uniqueCount="55">
  <si>
    <t>Банковские карты (кол-во)</t>
  </si>
  <si>
    <t>4.9</t>
  </si>
  <si>
    <t>POS- терминалы (кол-во)</t>
  </si>
  <si>
    <t>4.8</t>
  </si>
  <si>
    <t>Банкоматы (кол-во)</t>
  </si>
  <si>
    <t>4.7</t>
  </si>
  <si>
    <t>Центры банковского обслуживания (кол-во)</t>
  </si>
  <si>
    <t>4.6</t>
  </si>
  <si>
    <t>Филиалы (кол-во)</t>
  </si>
  <si>
    <t>4.5</t>
  </si>
  <si>
    <t>Норматив ликвидности (К2.1, %)</t>
  </si>
  <si>
    <t>4.4</t>
  </si>
  <si>
    <t>Чистый процентный доход (NIM, %)</t>
  </si>
  <si>
    <t>4.3</t>
  </si>
  <si>
    <t>Доходность капитала (ROE, %)</t>
  </si>
  <si>
    <t>4.2</t>
  </si>
  <si>
    <t>Доходность активов (ROA, %)</t>
  </si>
  <si>
    <t>4.1</t>
  </si>
  <si>
    <t>ДРУГИЕ ПОКАЗАТЕЛИ</t>
  </si>
  <si>
    <t>ОБЯЗАТЕЛЬСТВА И КАПИТАЛ</t>
  </si>
  <si>
    <t>Прибыль/убыток текущего года</t>
  </si>
  <si>
    <t>3.3</t>
  </si>
  <si>
    <t>Резервы</t>
  </si>
  <si>
    <t>3.2</t>
  </si>
  <si>
    <t>Оплаченный капитал</t>
  </si>
  <si>
    <t>3.1</t>
  </si>
  <si>
    <t>БАЛАНСОВЫЙ КАПИТАЛ</t>
  </si>
  <si>
    <t>3</t>
  </si>
  <si>
    <t>Другие обязательства</t>
  </si>
  <si>
    <t>2.4</t>
  </si>
  <si>
    <t>Долговые ценные бумаги, выпущенные банками</t>
  </si>
  <si>
    <t>2.3</t>
  </si>
  <si>
    <t>Депозиты</t>
  </si>
  <si>
    <t>2.2</t>
  </si>
  <si>
    <t>Средства к оплате НБТ и кредитным финансовым организациям</t>
  </si>
  <si>
    <t>2.1</t>
  </si>
  <si>
    <t>ОБЯЗАТЕЛЬСТВА</t>
  </si>
  <si>
    <t>2</t>
  </si>
  <si>
    <t>Другие активы</t>
  </si>
  <si>
    <t>1.6</t>
  </si>
  <si>
    <t xml:space="preserve">Основные средства </t>
  </si>
  <si>
    <t>1.5</t>
  </si>
  <si>
    <t>Ссуды, финансовая аренда и овердрафт</t>
  </si>
  <si>
    <t>1.4</t>
  </si>
  <si>
    <t>Ценные бумаги и инвестиции</t>
  </si>
  <si>
    <t>1.3</t>
  </si>
  <si>
    <t>Средства к получению из НБТ и кредитных финансовых организаций</t>
  </si>
  <si>
    <t>1.2</t>
  </si>
  <si>
    <t>Денежные средства</t>
  </si>
  <si>
    <t>1.1</t>
  </si>
  <si>
    <t>АКТИВЫ</t>
  </si>
  <si>
    <t>ПОКАЗАТЕЛИ</t>
  </si>
  <si>
    <t>(бо млн. сомонӣ)</t>
  </si>
  <si>
    <t>ООО МДО ”МАТИН”</t>
  </si>
  <si>
    <t>Финансовые показатели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</si>
</sst>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i/>
      <sz val="12"/>
      <color theme="1"/>
      <name val="Palatino Linotype"/>
      <family val="1"/>
    </font>
    <font>
      <sz val="14"/>
      <color theme="1"/>
      <name val="Palatino Linotype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Palatino Linotype"/>
      <family val="1"/>
    </font>
    <font>
      <sz val="14"/>
      <color indexed="8"/>
      <name val="Calibri"/>
      <family val="2"/>
      <scheme val="minor"/>
    </font>
    <font>
      <i/>
      <sz val="14"/>
      <color theme="1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vertical="center"/>
      <protection/>
    </xf>
    <xf numFmtId="0" fontId="2" fillId="0" borderId="0" xfId="20" applyAlignment="1">
      <alignment vertical="top"/>
      <protection/>
    </xf>
    <xf numFmtId="0" fontId="3" fillId="0" borderId="1" xfId="0" applyFont="1" applyBorder="1" applyAlignment="1">
      <alignment vertical="center" wrapText="1"/>
    </xf>
    <xf numFmtId="49" fontId="3" fillId="0" borderId="1" xfId="20" applyNumberFormat="1" applyFont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vertical="center" wrapText="1"/>
    </xf>
    <xf numFmtId="49" fontId="3" fillId="2" borderId="1" xfId="20" applyNumberFormat="1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vertical="center"/>
      <protection/>
    </xf>
    <xf numFmtId="0" fontId="4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20" applyFont="1" applyAlignment="1">
      <alignment vertical="center"/>
      <protection/>
    </xf>
    <xf numFmtId="49" fontId="4" fillId="3" borderId="1" xfId="20" applyNumberFormat="1" applyFont="1" applyFill="1" applyBorder="1" applyAlignment="1">
      <alignment horizontal="center" vertical="center" wrapText="1"/>
      <protection/>
    </xf>
    <xf numFmtId="49" fontId="3" fillId="0" borderId="2" xfId="20" applyNumberFormat="1" applyFont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6" fillId="3" borderId="1" xfId="0" applyFont="1" applyFill="1" applyBorder="1" applyAlignment="1">
      <alignment vertical="center" wrapText="1"/>
    </xf>
    <xf numFmtId="0" fontId="5" fillId="3" borderId="1" xfId="20" applyFont="1" applyFill="1" applyBorder="1" applyAlignment="1">
      <alignment horizontal="center" vertical="center" wrapText="1"/>
      <protection/>
    </xf>
    <xf numFmtId="14" fontId="8" fillId="3" borderId="1" xfId="20" applyNumberFormat="1" applyFont="1" applyFill="1" applyBorder="1" applyAlignment="1">
      <alignment horizontal="center" vertical="center" wrapText="1"/>
      <protection/>
    </xf>
    <xf numFmtId="165" fontId="9" fillId="3" borderId="1" xfId="0" applyNumberFormat="1" applyFont="1" applyFill="1" applyBorder="1" applyAlignment="1">
      <alignment vertical="center"/>
    </xf>
    <xf numFmtId="165" fontId="9" fillId="3" borderId="1" xfId="20" applyNumberFormat="1" applyFont="1" applyFill="1" applyBorder="1" applyAlignment="1">
      <alignment vertical="center"/>
      <protection/>
    </xf>
    <xf numFmtId="165" fontId="10" fillId="0" borderId="2" xfId="0" applyNumberFormat="1" applyFont="1" applyBorder="1" applyAlignment="1">
      <alignment vertical="center"/>
    </xf>
    <xf numFmtId="165" fontId="10" fillId="0" borderId="2" xfId="20" applyNumberFormat="1" applyFont="1" applyBorder="1" applyAlignment="1">
      <alignment vertical="center"/>
      <protection/>
    </xf>
    <xf numFmtId="165" fontId="10" fillId="0" borderId="1" xfId="0" applyNumberFormat="1" applyFont="1" applyBorder="1" applyAlignment="1">
      <alignment vertical="center"/>
    </xf>
    <xf numFmtId="165" fontId="10" fillId="0" borderId="1" xfId="20" applyNumberFormat="1" applyFont="1" applyBorder="1" applyAlignment="1">
      <alignment vertical="center"/>
      <protection/>
    </xf>
    <xf numFmtId="3" fontId="10" fillId="0" borderId="0" xfId="0" applyNumberFormat="1" applyFont="1" applyBorder="1" applyAlignment="1">
      <alignment vertical="center"/>
    </xf>
    <xf numFmtId="3" fontId="10" fillId="0" borderId="0" xfId="20" applyNumberFormat="1" applyFont="1" applyBorder="1" applyAlignment="1">
      <alignment vertical="center"/>
      <protection/>
    </xf>
    <xf numFmtId="0" fontId="10" fillId="3" borderId="1" xfId="0" applyFont="1" applyFill="1" applyBorder="1" applyAlignment="1">
      <alignment vertical="center"/>
    </xf>
    <xf numFmtId="0" fontId="10" fillId="3" borderId="1" xfId="20" applyFont="1" applyFill="1" applyBorder="1" applyAlignment="1">
      <alignment vertical="center"/>
      <protection/>
    </xf>
    <xf numFmtId="164" fontId="10" fillId="2" borderId="1" xfId="15" applyNumberFormat="1" applyFont="1" applyFill="1" applyBorder="1" applyAlignment="1">
      <alignment vertical="center" wrapText="1"/>
    </xf>
    <xf numFmtId="164" fontId="10" fillId="2" borderId="1" xfId="21" applyNumberFormat="1" applyFont="1" applyFill="1" applyBorder="1" applyAlignment="1">
      <alignment vertical="center" wrapText="1"/>
    </xf>
    <xf numFmtId="9" fontId="10" fillId="0" borderId="1" xfId="15" applyFont="1" applyBorder="1" applyAlignment="1">
      <alignment vertical="center" wrapText="1"/>
    </xf>
    <xf numFmtId="9" fontId="10" fillId="0" borderId="1" xfId="2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0" fillId="0" borderId="1" xfId="20" applyNumberFormat="1" applyFont="1" applyBorder="1" applyAlignment="1">
      <alignment vertical="center" wrapText="1"/>
      <protection/>
    </xf>
    <xf numFmtId="0" fontId="7" fillId="0" borderId="3" xfId="20" applyFont="1" applyBorder="1" applyAlignment="1">
      <alignment/>
      <protection/>
    </xf>
    <xf numFmtId="14" fontId="8" fillId="3" borderId="1" xfId="0" applyNumberFormat="1" applyFont="1" applyFill="1" applyBorder="1" applyAlignment="1">
      <alignment horizontal="center" vertical="center" wrapText="1"/>
    </xf>
    <xf numFmtId="0" fontId="12" fillId="0" borderId="0" xfId="20" applyFont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11" fillId="3" borderId="1" xfId="0" applyFont="1" applyFill="1" applyBorder="1" applyAlignment="1">
      <alignment vertical="center" wrapText="1"/>
    </xf>
    <xf numFmtId="0" fontId="9" fillId="3" borderId="1" xfId="20" applyFont="1" applyFill="1" applyBorder="1" applyAlignment="1">
      <alignment horizontal="center" vertical="center"/>
      <protection/>
    </xf>
    <xf numFmtId="0" fontId="9" fillId="3" borderId="1" xfId="0" applyFont="1" applyFill="1" applyBorder="1" applyAlignment="1">
      <alignment vertical="center" wrapText="1"/>
    </xf>
    <xf numFmtId="49" fontId="10" fillId="0" borderId="2" xfId="20" applyNumberFormat="1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vertical="center" wrapText="1"/>
    </xf>
    <xf numFmtId="0" fontId="12" fillId="0" borderId="0" xfId="20" applyFont="1" applyAlignment="1">
      <alignment vertical="top"/>
      <protection/>
    </xf>
    <xf numFmtId="49" fontId="10" fillId="0" borderId="1" xfId="20" applyNumberFormat="1" applyFont="1" applyBorder="1" applyAlignment="1">
      <alignment horizontal="center" vertical="center" wrapText="1"/>
      <protection/>
    </xf>
    <xf numFmtId="49" fontId="9" fillId="3" borderId="1" xfId="20" applyNumberFormat="1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49" fontId="10" fillId="2" borderId="1" xfId="20" applyNumberFormat="1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vertical="center" wrapText="1"/>
    </xf>
    <xf numFmtId="0" fontId="12" fillId="0" borderId="0" xfId="20" applyFont="1" applyAlignment="1">
      <alignment vertical="center"/>
      <protection/>
    </xf>
    <xf numFmtId="14" fontId="8" fillId="3" borderId="1" xfId="20" applyNumberFormat="1" applyFont="1" applyFill="1" applyBorder="1" applyAlignment="1">
      <alignment horizontal="center" vertical="center" wrapText="1"/>
      <protection/>
    </xf>
    <xf numFmtId="165" fontId="9" fillId="3" borderId="1" xfId="20" applyNumberFormat="1" applyFont="1" applyFill="1" applyBorder="1" applyAlignment="1">
      <alignment vertical="center"/>
      <protection/>
    </xf>
    <xf numFmtId="165" fontId="10" fillId="0" borderId="2" xfId="20" applyNumberFormat="1" applyFont="1" applyBorder="1" applyAlignment="1">
      <alignment vertical="center"/>
      <protection/>
    </xf>
    <xf numFmtId="165" fontId="10" fillId="0" borderId="1" xfId="20" applyNumberFormat="1" applyFont="1" applyBorder="1" applyAlignment="1">
      <alignment vertical="center"/>
      <protection/>
    </xf>
    <xf numFmtId="3" fontId="10" fillId="0" borderId="0" xfId="20" applyNumberFormat="1" applyFont="1" applyBorder="1" applyAlignment="1">
      <alignment vertical="center"/>
      <protection/>
    </xf>
    <xf numFmtId="0" fontId="10" fillId="3" borderId="1" xfId="20" applyFont="1" applyFill="1" applyBorder="1" applyAlignment="1">
      <alignment vertical="center"/>
      <protection/>
    </xf>
    <xf numFmtId="164" fontId="10" fillId="2" borderId="1" xfId="21" applyNumberFormat="1" applyFont="1" applyFill="1" applyBorder="1" applyAlignment="1">
      <alignment vertical="center" wrapText="1"/>
    </xf>
    <xf numFmtId="9" fontId="10" fillId="0" borderId="1" xfId="21" applyFont="1" applyBorder="1" applyAlignment="1">
      <alignment vertical="center" wrapText="1"/>
    </xf>
    <xf numFmtId="3" fontId="10" fillId="0" borderId="1" xfId="20" applyNumberFormat="1" applyFont="1" applyBorder="1" applyAlignment="1">
      <alignment vertical="center" wrapText="1"/>
      <protection/>
    </xf>
    <xf numFmtId="164" fontId="10" fillId="2" borderId="1" xfId="15" applyNumberFormat="1" applyFont="1" applyFill="1" applyBorder="1" applyAlignment="1">
      <alignment vertical="center" wrapText="1"/>
    </xf>
    <xf numFmtId="14" fontId="8" fillId="3" borderId="4" xfId="20" applyNumberFormat="1" applyFont="1" applyFill="1" applyBorder="1" applyAlignment="1">
      <alignment horizontal="center" vertical="center" wrapText="1"/>
      <protection/>
    </xf>
    <xf numFmtId="165" fontId="9" fillId="3" borderId="4" xfId="0" applyNumberFormat="1" applyFont="1" applyFill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164" fontId="10" fillId="2" borderId="4" xfId="15" applyNumberFormat="1" applyFont="1" applyFill="1" applyBorder="1" applyAlignment="1">
      <alignment vertical="center" wrapText="1"/>
    </xf>
    <xf numFmtId="9" fontId="10" fillId="0" borderId="4" xfId="15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3" xfId="20" applyFont="1" applyBorder="1" applyAlignment="1">
      <alignment horizontal="right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3" xfId="20" applyFont="1" applyBorder="1" applyAlignment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64.45\fina_server\&#1061;&#1080;&#1089;&#1086;&#1073;&#1086;&#1090;&#1093;&#1086;&#1080;%20&#1084;&#1086;&#1083;&#1080;&#1103;&#1074;&#1080;&#1080;%20Fina\NEW%20Reports\Reports\2023\Em06\MDO.FIN.v0.MDO.5929m06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C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LB08.01"/>
      <sheetName val="AL09.01"/>
      <sheetName val="DD11.02"/>
      <sheetName val="GA12.01"/>
      <sheetName val="GA12.02"/>
      <sheetName val="RM12.03"/>
      <sheetName val="RM12.04"/>
      <sheetName val="DA13.07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FX19.01"/>
      <sheetName val="CL20.01"/>
      <sheetName val="CL20.02"/>
      <sheetName val="BB21.01"/>
      <sheetName val="BB21.02"/>
      <sheetName val="AC22.01"/>
      <sheetName val="AC22.02"/>
      <sheetName val="WO23.01"/>
      <sheetName val="PB25.01"/>
      <sheetName val="PB25.02"/>
      <sheetName val="Validations"/>
      <sheetName val="Reference"/>
      <sheetName val="Sheet1"/>
    </sheetNames>
    <sheetDataSet>
      <sheetData sheetId="0"/>
      <sheetData sheetId="1"/>
      <sheetData sheetId="2"/>
      <sheetData sheetId="3">
        <row r="7">
          <cell r="D7">
            <v>5504838</v>
          </cell>
        </row>
        <row r="9">
          <cell r="D9">
            <v>6163746</v>
          </cell>
        </row>
        <row r="13">
          <cell r="D13">
            <v>13815310</v>
          </cell>
        </row>
        <row r="39">
          <cell r="D39">
            <v>0</v>
          </cell>
        </row>
        <row r="50">
          <cell r="D50">
            <v>77304885</v>
          </cell>
        </row>
        <row r="70">
          <cell r="D70">
            <v>0</v>
          </cell>
        </row>
        <row r="78">
          <cell r="D78">
            <v>5474521</v>
          </cell>
        </row>
        <row r="87">
          <cell r="D87">
            <v>13456351</v>
          </cell>
        </row>
        <row r="98">
          <cell r="D98">
            <v>0</v>
          </cell>
        </row>
        <row r="99">
          <cell r="D99">
            <v>121719651</v>
          </cell>
        </row>
      </sheetData>
      <sheetData sheetId="4">
        <row r="7">
          <cell r="D7">
            <v>0</v>
          </cell>
        </row>
        <row r="8">
          <cell r="D8">
            <v>3742414</v>
          </cell>
        </row>
        <row r="29">
          <cell r="D29">
            <v>68773548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18539831</v>
          </cell>
        </row>
        <row r="46">
          <cell r="D46">
            <v>0</v>
          </cell>
        </row>
        <row r="47">
          <cell r="D47">
            <v>91055793</v>
          </cell>
        </row>
      </sheetData>
      <sheetData sheetId="5">
        <row r="8">
          <cell r="D8">
            <v>23540203</v>
          </cell>
        </row>
        <row r="13">
          <cell r="D13">
            <v>1478551</v>
          </cell>
        </row>
        <row r="25">
          <cell r="D25">
            <v>30663858</v>
          </cell>
        </row>
      </sheetData>
      <sheetData sheetId="6"/>
      <sheetData sheetId="7"/>
      <sheetData sheetId="8">
        <row r="39">
          <cell r="D39">
            <v>6578921</v>
          </cell>
        </row>
        <row r="139">
          <cell r="D139">
            <v>1478551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F11">
            <v>1.4612626190372522</v>
          </cell>
        </row>
      </sheetData>
      <sheetData sheetId="25"/>
      <sheetData sheetId="26"/>
      <sheetData sheetId="27"/>
      <sheetData sheetId="28"/>
      <sheetData sheetId="29"/>
      <sheetData sheetId="30">
        <row r="7">
          <cell r="D7">
            <v>112907060</v>
          </cell>
        </row>
      </sheetData>
      <sheetData sheetId="31">
        <row r="11">
          <cell r="D11">
            <v>10</v>
          </cell>
        </row>
        <row r="12">
          <cell r="D12">
            <v>17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CFA5-F9A9-45A2-8AAC-9B3FDD133125}">
  <dimension ref="A1:D32"/>
  <sheetViews>
    <sheetView tabSelected="1" view="pageBreakPreview" zoomScale="85" zoomScaleSheetLayoutView="85" workbookViewId="0" topLeftCell="A7">
      <selection activeCell="D30" sqref="D30:D32"/>
    </sheetView>
  </sheetViews>
  <sheetFormatPr defaultColWidth="9.140625" defaultRowHeight="15"/>
  <cols>
    <col min="1" max="1" width="6.00390625" style="1" customWidth="1"/>
    <col min="2" max="2" width="61.28125" style="2" customWidth="1"/>
    <col min="3" max="4" width="23.421875" style="1" customWidth="1"/>
    <col min="5" max="16384" width="9.140625" style="1" customWidth="1"/>
  </cols>
  <sheetData>
    <row r="1" spans="1:2" ht="30" customHeight="1">
      <c r="A1" s="70" t="s">
        <v>54</v>
      </c>
      <c r="B1" s="70"/>
    </row>
    <row r="2" spans="1:2" ht="30" customHeight="1">
      <c r="A2" s="71" t="s">
        <v>53</v>
      </c>
      <c r="B2" s="71"/>
    </row>
    <row r="3" spans="1:3" ht="19.5" customHeight="1">
      <c r="A3" s="72" t="s">
        <v>52</v>
      </c>
      <c r="B3" s="72"/>
      <c r="C3" s="72"/>
    </row>
    <row r="4" spans="1:4" ht="19.5" customHeight="1">
      <c r="A4" s="16"/>
      <c r="B4" s="15" t="s">
        <v>51</v>
      </c>
      <c r="C4" s="51">
        <v>45291</v>
      </c>
      <c r="D4" s="51">
        <v>45382</v>
      </c>
    </row>
    <row r="5" spans="1:4" ht="19.5" customHeight="1">
      <c r="A5" s="14">
        <v>1</v>
      </c>
      <c r="B5" s="9" t="s">
        <v>50</v>
      </c>
      <c r="C5" s="18">
        <v>134.520708</v>
      </c>
      <c r="D5" s="18">
        <v>150.667001</v>
      </c>
    </row>
    <row r="6" spans="1:4" s="3" customFormat="1" ht="19.5" customHeight="1">
      <c r="A6" s="13" t="s">
        <v>49</v>
      </c>
      <c r="B6" s="4" t="s">
        <v>48</v>
      </c>
      <c r="C6" s="22">
        <v>10.051926</v>
      </c>
      <c r="D6" s="22">
        <v>10.77133</v>
      </c>
    </row>
    <row r="7" spans="1:4" s="3" customFormat="1" ht="32.45" customHeight="1">
      <c r="A7" s="5" t="s">
        <v>47</v>
      </c>
      <c r="B7" s="4" t="s">
        <v>46</v>
      </c>
      <c r="C7" s="22">
        <v>18.359485</v>
      </c>
      <c r="D7" s="22">
        <v>42.57647</v>
      </c>
    </row>
    <row r="8" spans="1:4" s="3" customFormat="1" ht="19.5" customHeight="1">
      <c r="A8" s="5" t="s">
        <v>45</v>
      </c>
      <c r="B8" s="4" t="s">
        <v>44</v>
      </c>
      <c r="C8" s="22">
        <v>0</v>
      </c>
      <c r="D8" s="22">
        <v>0</v>
      </c>
    </row>
    <row r="9" spans="1:4" s="3" customFormat="1" ht="19.5" customHeight="1">
      <c r="A9" s="5" t="s">
        <v>43</v>
      </c>
      <c r="B9" s="4" t="s">
        <v>42</v>
      </c>
      <c r="C9" s="22">
        <v>74.235934</v>
      </c>
      <c r="D9" s="22">
        <v>74.041403</v>
      </c>
    </row>
    <row r="10" spans="1:4" s="3" customFormat="1" ht="19.5" customHeight="1">
      <c r="A10" s="5" t="s">
        <v>41</v>
      </c>
      <c r="B10" s="4" t="s">
        <v>40</v>
      </c>
      <c r="C10" s="22">
        <v>8.557044</v>
      </c>
      <c r="D10" s="22">
        <v>8.633029</v>
      </c>
    </row>
    <row r="11" spans="1:4" s="3" customFormat="1" ht="19.5" customHeight="1">
      <c r="A11" s="5" t="s">
        <v>39</v>
      </c>
      <c r="B11" s="4" t="s">
        <v>38</v>
      </c>
      <c r="C11" s="22">
        <v>23.316319</v>
      </c>
      <c r="D11" s="22">
        <v>14.644769</v>
      </c>
    </row>
    <row r="12" spans="1:4" s="3" customFormat="1" ht="19.5" customHeight="1">
      <c r="A12" s="12" t="s">
        <v>37</v>
      </c>
      <c r="B12" s="9" t="s">
        <v>36</v>
      </c>
      <c r="C12" s="18">
        <v>96.78703800000001</v>
      </c>
      <c r="D12" s="18">
        <v>112.147813</v>
      </c>
    </row>
    <row r="13" spans="1:4" s="3" customFormat="1" ht="19.5" customHeight="1">
      <c r="A13" s="5" t="s">
        <v>35</v>
      </c>
      <c r="B13" s="4" t="s">
        <v>34</v>
      </c>
      <c r="C13" s="22">
        <v>9.744044</v>
      </c>
      <c r="D13" s="22">
        <v>9.745386</v>
      </c>
    </row>
    <row r="14" spans="1:4" s="3" customFormat="1" ht="19.5" customHeight="1">
      <c r="A14" s="5" t="s">
        <v>33</v>
      </c>
      <c r="B14" s="4" t="s">
        <v>32</v>
      </c>
      <c r="C14" s="22">
        <v>59.53735</v>
      </c>
      <c r="D14" s="22">
        <v>58.170516</v>
      </c>
    </row>
    <row r="15" spans="1:4" s="3" customFormat="1" ht="19.5" customHeight="1">
      <c r="A15" s="5" t="s">
        <v>31</v>
      </c>
      <c r="B15" s="4" t="s">
        <v>30</v>
      </c>
      <c r="C15" s="22">
        <v>0</v>
      </c>
      <c r="D15" s="22">
        <v>0</v>
      </c>
    </row>
    <row r="16" spans="1:4" s="3" customFormat="1" ht="19.5" customHeight="1">
      <c r="A16" s="5" t="s">
        <v>29</v>
      </c>
      <c r="B16" s="4" t="s">
        <v>28</v>
      </c>
      <c r="C16" s="22">
        <v>27.505644</v>
      </c>
      <c r="D16" s="22">
        <v>44.231911</v>
      </c>
    </row>
    <row r="17" spans="1:4" s="3" customFormat="1" ht="19.5" customHeight="1">
      <c r="A17" s="12" t="s">
        <v>27</v>
      </c>
      <c r="B17" s="9" t="s">
        <v>26</v>
      </c>
      <c r="C17" s="18">
        <v>37.73367</v>
      </c>
      <c r="D17" s="18">
        <v>38.519188</v>
      </c>
    </row>
    <row r="18" spans="1:4" s="3" customFormat="1" ht="19.5" customHeight="1">
      <c r="A18" s="5" t="s">
        <v>25</v>
      </c>
      <c r="B18" s="4" t="s">
        <v>24</v>
      </c>
      <c r="C18" s="22">
        <v>31.474861</v>
      </c>
      <c r="D18" s="22">
        <v>31.474861</v>
      </c>
    </row>
    <row r="19" spans="1:4" s="3" customFormat="1" ht="19.5" customHeight="1">
      <c r="A19" s="5" t="s">
        <v>23</v>
      </c>
      <c r="B19" s="4" t="s">
        <v>22</v>
      </c>
      <c r="C19" s="22">
        <v>4.9914929999999975</v>
      </c>
      <c r="D19" s="22">
        <v>6.258808999999999</v>
      </c>
    </row>
    <row r="20" spans="1:4" s="3" customFormat="1" ht="19.5" customHeight="1">
      <c r="A20" s="5" t="s">
        <v>21</v>
      </c>
      <c r="B20" s="4" t="s">
        <v>20</v>
      </c>
      <c r="C20" s="22">
        <v>1.2673159999999986</v>
      </c>
      <c r="D20" s="22">
        <v>0.785518</v>
      </c>
    </row>
    <row r="21" spans="1:4" s="3" customFormat="1" ht="19.5" customHeight="1">
      <c r="A21" s="12"/>
      <c r="B21" s="9" t="s">
        <v>19</v>
      </c>
      <c r="C21" s="18">
        <v>134.520708</v>
      </c>
      <c r="D21" s="18">
        <v>150.667001</v>
      </c>
    </row>
    <row r="22" spans="1:4" s="3" customFormat="1" ht="19.5" customHeight="1">
      <c r="A22" s="11"/>
      <c r="B22" s="10"/>
      <c r="C22" s="69"/>
      <c r="D22" s="69"/>
    </row>
    <row r="23" spans="1:4" s="3" customFormat="1" ht="19.5" customHeight="1">
      <c r="A23" s="8"/>
      <c r="B23" s="9" t="s">
        <v>18</v>
      </c>
      <c r="C23" s="26"/>
      <c r="D23" s="26"/>
    </row>
    <row r="24" spans="1:4" s="3" customFormat="1" ht="19.5" customHeight="1">
      <c r="A24" s="7" t="s">
        <v>17</v>
      </c>
      <c r="B24" s="4" t="s">
        <v>16</v>
      </c>
      <c r="C24" s="60">
        <v>0.009420973312153545</v>
      </c>
      <c r="D24" s="60">
        <v>0.020854413900493047</v>
      </c>
    </row>
    <row r="25" spans="1:4" s="3" customFormat="1" ht="19.5" customHeight="1">
      <c r="A25" s="7" t="s">
        <v>15</v>
      </c>
      <c r="B25" s="4" t="s">
        <v>14</v>
      </c>
      <c r="C25" s="60">
        <v>0.03358581341279552</v>
      </c>
      <c r="D25" s="60">
        <v>0.08157160529967558</v>
      </c>
    </row>
    <row r="26" spans="1:4" s="3" customFormat="1" ht="19.5" customHeight="1">
      <c r="A26" s="7" t="s">
        <v>13</v>
      </c>
      <c r="B26" s="6" t="s">
        <v>12</v>
      </c>
      <c r="C26" s="60">
        <v>0.21652961063234294</v>
      </c>
      <c r="D26" s="60">
        <v>0.20748713174227756</v>
      </c>
    </row>
    <row r="27" spans="1:4" s="3" customFormat="1" ht="19.5" customHeight="1">
      <c r="A27" s="5" t="s">
        <v>11</v>
      </c>
      <c r="B27" s="4" t="s">
        <v>10</v>
      </c>
      <c r="C27" s="30">
        <v>0.6417544613017895</v>
      </c>
      <c r="D27" s="30">
        <v>0.7723048083630603</v>
      </c>
    </row>
    <row r="28" spans="1:4" s="3" customFormat="1" ht="19.5" customHeight="1">
      <c r="A28" s="5" t="s">
        <v>9</v>
      </c>
      <c r="B28" s="4" t="s">
        <v>8</v>
      </c>
      <c r="C28" s="32">
        <v>10</v>
      </c>
      <c r="D28" s="32">
        <v>10</v>
      </c>
    </row>
    <row r="29" spans="1:4" s="3" customFormat="1" ht="19.5" customHeight="1">
      <c r="A29" s="5" t="s">
        <v>7</v>
      </c>
      <c r="B29" s="4" t="s">
        <v>6</v>
      </c>
      <c r="C29" s="32">
        <v>14</v>
      </c>
      <c r="D29" s="32">
        <v>15</v>
      </c>
    </row>
    <row r="30" spans="1:4" s="3" customFormat="1" ht="19.5" customHeight="1">
      <c r="A30" s="5" t="s">
        <v>5</v>
      </c>
      <c r="B30" s="4" t="s">
        <v>4</v>
      </c>
      <c r="C30" s="32">
        <v>0</v>
      </c>
      <c r="D30" s="32">
        <v>0</v>
      </c>
    </row>
    <row r="31" spans="1:4" s="3" customFormat="1" ht="19.5" customHeight="1">
      <c r="A31" s="5" t="s">
        <v>3</v>
      </c>
      <c r="B31" s="4" t="s">
        <v>2</v>
      </c>
      <c r="C31" s="32">
        <v>66</v>
      </c>
      <c r="D31" s="32">
        <v>64</v>
      </c>
    </row>
    <row r="32" spans="1:4" s="3" customFormat="1" ht="19.5" customHeight="1">
      <c r="A32" s="5" t="s">
        <v>1</v>
      </c>
      <c r="B32" s="4" t="s">
        <v>0</v>
      </c>
      <c r="C32" s="32">
        <v>7575</v>
      </c>
      <c r="D32" s="32">
        <v>7172</v>
      </c>
    </row>
  </sheetData>
  <mergeCells count="3">
    <mergeCell ref="A1:B1"/>
    <mergeCell ref="A2:B2"/>
    <mergeCell ref="A3:C3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5F961-FE9C-4122-8935-35CF784A14BF}">
  <dimension ref="A1:G32"/>
  <sheetViews>
    <sheetView view="pageBreakPreview" zoomScaleSheetLayoutView="100" workbookViewId="0" topLeftCell="C5">
      <selection activeCell="F16" sqref="F16"/>
    </sheetView>
  </sheetViews>
  <sheetFormatPr defaultColWidth="9.140625" defaultRowHeight="15"/>
  <cols>
    <col min="1" max="1" width="6.00390625" style="1" customWidth="1"/>
    <col min="2" max="2" width="61.28125" style="2" customWidth="1"/>
    <col min="3" max="7" width="23.421875" style="1" customWidth="1"/>
    <col min="8" max="16384" width="9.140625" style="1" customWidth="1"/>
  </cols>
  <sheetData>
    <row r="1" spans="1:2" ht="30" customHeight="1">
      <c r="A1" s="70" t="s">
        <v>54</v>
      </c>
      <c r="B1" s="70"/>
    </row>
    <row r="2" spans="1:2" ht="30" customHeight="1">
      <c r="A2" s="71" t="s">
        <v>53</v>
      </c>
      <c r="B2" s="71"/>
    </row>
    <row r="3" spans="1:7" ht="19.5" customHeight="1">
      <c r="A3" s="72" t="s">
        <v>52</v>
      </c>
      <c r="B3" s="72"/>
      <c r="C3" s="72"/>
      <c r="D3" s="72"/>
      <c r="E3" s="72"/>
      <c r="F3" s="72"/>
      <c r="G3" s="72"/>
    </row>
    <row r="4" spans="1:7" ht="19.5" customHeight="1">
      <c r="A4" s="16"/>
      <c r="B4" s="15" t="s">
        <v>51</v>
      </c>
      <c r="C4" s="51">
        <v>44926</v>
      </c>
      <c r="D4" s="51">
        <v>45016</v>
      </c>
      <c r="E4" s="51">
        <v>45107</v>
      </c>
      <c r="F4" s="61">
        <v>45199</v>
      </c>
      <c r="G4" s="51">
        <v>45291</v>
      </c>
    </row>
    <row r="5" spans="1:7" ht="19.5" customHeight="1">
      <c r="A5" s="14">
        <v>1</v>
      </c>
      <c r="B5" s="9" t="s">
        <v>50</v>
      </c>
      <c r="C5" s="52">
        <v>125.37457099999999</v>
      </c>
      <c r="D5" s="52">
        <v>112.465003</v>
      </c>
      <c r="E5" s="18">
        <f>+E6+E7+E8+E9+E10+E11</f>
        <v>121.719651</v>
      </c>
      <c r="F5" s="62">
        <v>136.610622</v>
      </c>
      <c r="G5" s="18">
        <v>134.520708</v>
      </c>
    </row>
    <row r="6" spans="1:7" s="3" customFormat="1" ht="19.5" customHeight="1">
      <c r="A6" s="13" t="s">
        <v>49</v>
      </c>
      <c r="B6" s="4" t="s">
        <v>48</v>
      </c>
      <c r="C6" s="53">
        <v>11.045817</v>
      </c>
      <c r="D6" s="53">
        <v>13.015096</v>
      </c>
      <c r="E6" s="20">
        <f>('[1]BA01.01'!$D$7)/1000000</f>
        <v>5.504838</v>
      </c>
      <c r="F6" s="63">
        <v>4.139757</v>
      </c>
      <c r="G6" s="22">
        <v>10.051926</v>
      </c>
    </row>
    <row r="7" spans="1:7" s="3" customFormat="1" ht="32.45" customHeight="1">
      <c r="A7" s="5" t="s">
        <v>47</v>
      </c>
      <c r="B7" s="4" t="s">
        <v>46</v>
      </c>
      <c r="C7" s="54">
        <v>25.080423</v>
      </c>
      <c r="D7" s="54">
        <v>11.381079</v>
      </c>
      <c r="E7" s="22">
        <f>('[1]BA01.01'!$D$9+'[1]BA01.01'!$D$13)/1000000</f>
        <v>19.979056</v>
      </c>
      <c r="F7" s="64">
        <v>33.376276</v>
      </c>
      <c r="G7" s="22">
        <v>18.359485</v>
      </c>
    </row>
    <row r="8" spans="1:7" s="3" customFormat="1" ht="19.5" customHeight="1">
      <c r="A8" s="5" t="s">
        <v>45</v>
      </c>
      <c r="B8" s="4" t="s">
        <v>44</v>
      </c>
      <c r="C8" s="54">
        <v>0</v>
      </c>
      <c r="D8" s="54">
        <v>0</v>
      </c>
      <c r="E8" s="22">
        <f>(+'[1]BA01.01'!$D$39+'[1]BA01.01'!$D$70)/1000000</f>
        <v>0</v>
      </c>
      <c r="F8" s="64">
        <v>0</v>
      </c>
      <c r="G8" s="22">
        <v>0</v>
      </c>
    </row>
    <row r="9" spans="1:7" s="3" customFormat="1" ht="19.5" customHeight="1">
      <c r="A9" s="5" t="s">
        <v>43</v>
      </c>
      <c r="B9" s="4" t="s">
        <v>42</v>
      </c>
      <c r="C9" s="54">
        <v>73.186676</v>
      </c>
      <c r="D9" s="54">
        <v>75.07025</v>
      </c>
      <c r="E9" s="22">
        <f>(+'[1]BA01.01'!$D$50)/1000000</f>
        <v>77.304885</v>
      </c>
      <c r="F9" s="64">
        <v>78.976426</v>
      </c>
      <c r="G9" s="22">
        <v>74.235934</v>
      </c>
    </row>
    <row r="10" spans="1:7" s="3" customFormat="1" ht="19.5" customHeight="1">
      <c r="A10" s="5" t="s">
        <v>41</v>
      </c>
      <c r="B10" s="4" t="s">
        <v>40</v>
      </c>
      <c r="C10" s="54">
        <v>6.280296</v>
      </c>
      <c r="D10" s="54">
        <v>5.648772</v>
      </c>
      <c r="E10" s="22">
        <f>(+'[1]BA01.01'!$D$78)/1000000</f>
        <v>5.474521</v>
      </c>
      <c r="F10" s="64">
        <v>5.489663</v>
      </c>
      <c r="G10" s="22">
        <v>8.557044</v>
      </c>
    </row>
    <row r="11" spans="1:7" s="3" customFormat="1" ht="19.5" customHeight="1">
      <c r="A11" s="5" t="s">
        <v>39</v>
      </c>
      <c r="B11" s="4" t="s">
        <v>38</v>
      </c>
      <c r="C11" s="54">
        <v>9.781359</v>
      </c>
      <c r="D11" s="54">
        <v>7.349806</v>
      </c>
      <c r="E11" s="22">
        <f>('[1]BA01.01'!$D$87+'[1]BA01.01'!$D$98)/1000000</f>
        <v>13.456351</v>
      </c>
      <c r="F11" s="64">
        <v>14.6285</v>
      </c>
      <c r="G11" s="22">
        <v>23.316319</v>
      </c>
    </row>
    <row r="12" spans="1:7" s="3" customFormat="1" ht="19.5" customHeight="1">
      <c r="A12" s="12" t="s">
        <v>37</v>
      </c>
      <c r="B12" s="9" t="s">
        <v>36</v>
      </c>
      <c r="C12" s="52">
        <v>96.18926400000001</v>
      </c>
      <c r="D12" s="52">
        <v>82.322552</v>
      </c>
      <c r="E12" s="18">
        <f>+E13+E14+E15+E16</f>
        <v>91.055793</v>
      </c>
      <c r="F12" s="62">
        <v>98.294878</v>
      </c>
      <c r="G12" s="18">
        <v>96.78703800000001</v>
      </c>
    </row>
    <row r="13" spans="1:7" s="3" customFormat="1" ht="19.5" customHeight="1">
      <c r="A13" s="5" t="s">
        <v>35</v>
      </c>
      <c r="B13" s="4" t="s">
        <v>34</v>
      </c>
      <c r="C13" s="54">
        <v>3.742407</v>
      </c>
      <c r="D13" s="54">
        <v>3.742414</v>
      </c>
      <c r="E13" s="22">
        <f>(+'[1]BL01.02'!$D$7+'[1]BL01.02'!$D$8)/1000000</f>
        <v>3.742414</v>
      </c>
      <c r="F13" s="64">
        <v>3.742414</v>
      </c>
      <c r="G13" s="22">
        <v>9.744044</v>
      </c>
    </row>
    <row r="14" spans="1:7" s="3" customFormat="1" ht="19.5" customHeight="1">
      <c r="A14" s="5" t="s">
        <v>33</v>
      </c>
      <c r="B14" s="4" t="s">
        <v>32</v>
      </c>
      <c r="C14" s="54">
        <v>62.20215</v>
      </c>
      <c r="D14" s="54">
        <v>68.35765</v>
      </c>
      <c r="E14" s="22">
        <f>(+'[1]BL01.02'!$D$29)/1000000</f>
        <v>68.773548</v>
      </c>
      <c r="F14" s="64">
        <v>61.514786</v>
      </c>
      <c r="G14" s="22">
        <v>59.53735</v>
      </c>
    </row>
    <row r="15" spans="1:7" s="3" customFormat="1" ht="19.5" customHeight="1">
      <c r="A15" s="5" t="s">
        <v>31</v>
      </c>
      <c r="B15" s="4" t="s">
        <v>30</v>
      </c>
      <c r="C15" s="54">
        <v>0</v>
      </c>
      <c r="D15" s="54">
        <v>0</v>
      </c>
      <c r="E15" s="22">
        <f>(+'[1]BL01.02'!$D$34)/1000000</f>
        <v>0</v>
      </c>
      <c r="F15" s="64">
        <v>0</v>
      </c>
      <c r="G15" s="22">
        <v>0</v>
      </c>
    </row>
    <row r="16" spans="1:7" s="3" customFormat="1" ht="19.5" customHeight="1">
      <c r="A16" s="5" t="s">
        <v>29</v>
      </c>
      <c r="B16" s="4" t="s">
        <v>28</v>
      </c>
      <c r="C16" s="54">
        <v>30.244707</v>
      </c>
      <c r="D16" s="54">
        <v>10.222488</v>
      </c>
      <c r="E16" s="22">
        <f>('[1]BL01.02'!$D$35+'[1]BL01.02'!$D$36+'[1]BL01.02'!$D$46)/1000000</f>
        <v>18.539831</v>
      </c>
      <c r="F16" s="64">
        <v>33.037678</v>
      </c>
      <c r="G16" s="22">
        <v>27.505644</v>
      </c>
    </row>
    <row r="17" spans="1:7" s="3" customFormat="1" ht="19.5" customHeight="1">
      <c r="A17" s="12" t="s">
        <v>27</v>
      </c>
      <c r="B17" s="9" t="s">
        <v>26</v>
      </c>
      <c r="C17" s="52">
        <v>29.185307</v>
      </c>
      <c r="D17" s="52">
        <v>30.142451</v>
      </c>
      <c r="E17" s="18">
        <f>'[1]BC01.03'!$D$25/1000000</f>
        <v>30.663858</v>
      </c>
      <c r="F17" s="62">
        <v>38.315744</v>
      </c>
      <c r="G17" s="18">
        <v>37.73367</v>
      </c>
    </row>
    <row r="18" spans="1:7" s="3" customFormat="1" ht="19.5" customHeight="1">
      <c r="A18" s="5" t="s">
        <v>25</v>
      </c>
      <c r="B18" s="4" t="s">
        <v>24</v>
      </c>
      <c r="C18" s="54">
        <v>23.540203</v>
      </c>
      <c r="D18" s="54">
        <v>23.540203</v>
      </c>
      <c r="E18" s="22">
        <f>(+'[1]BC01.03'!$D$8)/1000000</f>
        <v>23.540203</v>
      </c>
      <c r="F18" s="64">
        <v>31.474861</v>
      </c>
      <c r="G18" s="22">
        <v>31.474861</v>
      </c>
    </row>
    <row r="19" spans="1:7" s="3" customFormat="1" ht="19.5" customHeight="1">
      <c r="A19" s="5" t="s">
        <v>23</v>
      </c>
      <c r="B19" s="4" t="s">
        <v>22</v>
      </c>
      <c r="C19" s="54">
        <v>4.991493</v>
      </c>
      <c r="D19" s="54">
        <v>5.645104</v>
      </c>
      <c r="E19" s="22">
        <f>+E17-E18-E20</f>
        <v>5.645104</v>
      </c>
      <c r="F19" s="64">
        <v>4.991493000000002</v>
      </c>
      <c r="G19" s="22">
        <v>4.9914929999999975</v>
      </c>
    </row>
    <row r="20" spans="1:7" s="3" customFormat="1" ht="19.5" customHeight="1">
      <c r="A20" s="5" t="s">
        <v>21</v>
      </c>
      <c r="B20" s="4" t="s">
        <v>20</v>
      </c>
      <c r="C20" s="54">
        <v>0.653611</v>
      </c>
      <c r="D20" s="54">
        <v>0.957144</v>
      </c>
      <c r="E20" s="22">
        <f>(+'[1]BC01.03'!$D$13)/1000000</f>
        <v>1.478551</v>
      </c>
      <c r="F20" s="64">
        <v>1.84939</v>
      </c>
      <c r="G20" s="22">
        <v>1.2673159999999986</v>
      </c>
    </row>
    <row r="21" spans="1:7" s="3" customFormat="1" ht="19.5" customHeight="1">
      <c r="A21" s="12"/>
      <c r="B21" s="9" t="s">
        <v>19</v>
      </c>
      <c r="C21" s="52">
        <v>125.374571</v>
      </c>
      <c r="D21" s="52">
        <v>112.465003</v>
      </c>
      <c r="E21" s="18">
        <f>('[1]BL01.02'!$D$47+'[1]BC01.03'!$D$25)/1000000</f>
        <v>121.719651</v>
      </c>
      <c r="F21" s="62">
        <v>136.610622</v>
      </c>
      <c r="G21" s="18">
        <v>134.520708</v>
      </c>
    </row>
    <row r="22" spans="1:7" s="3" customFormat="1" ht="19.5" customHeight="1">
      <c r="A22" s="11"/>
      <c r="B22" s="10"/>
      <c r="C22" s="55"/>
      <c r="D22" s="55"/>
      <c r="E22" s="24"/>
      <c r="F22" s="24"/>
      <c r="G22" s="69"/>
    </row>
    <row r="23" spans="1:7" s="3" customFormat="1" ht="19.5" customHeight="1">
      <c r="A23" s="8"/>
      <c r="B23" s="9" t="s">
        <v>18</v>
      </c>
      <c r="C23" s="56"/>
      <c r="D23" s="56"/>
      <c r="E23" s="26"/>
      <c r="F23" s="65"/>
      <c r="G23" s="26"/>
    </row>
    <row r="24" spans="1:7" s="3" customFormat="1" ht="19.5" customHeight="1">
      <c r="A24" s="7" t="s">
        <v>17</v>
      </c>
      <c r="B24" s="4" t="s">
        <v>16</v>
      </c>
      <c r="C24" s="57">
        <v>0</v>
      </c>
      <c r="D24" s="57">
        <v>0.03404237672051634</v>
      </c>
      <c r="E24" s="60">
        <f>(+'[1]PL02.01'!$D$139/'[1]BA01.01'!$D$99)*2</f>
        <v>0.024294368047440427</v>
      </c>
      <c r="F24" s="66">
        <v>0.01800510578159874</v>
      </c>
      <c r="G24" s="60">
        <v>0.009420973312153545</v>
      </c>
    </row>
    <row r="25" spans="1:7" s="3" customFormat="1" ht="19.5" customHeight="1">
      <c r="A25" s="7" t="s">
        <v>15</v>
      </c>
      <c r="B25" s="4" t="s">
        <v>14</v>
      </c>
      <c r="C25" s="57">
        <v>0.02239520728700918</v>
      </c>
      <c r="D25" s="57">
        <v>0.12701608107449525</v>
      </c>
      <c r="E25" s="60">
        <f>(+'[1]PL02.01'!$D$139/'[1]BC01.03'!$D$25)*2</f>
        <v>0.09643607141671476</v>
      </c>
      <c r="F25" s="66">
        <v>0.06419524830315183</v>
      </c>
      <c r="G25" s="60">
        <v>0.03358581341279552</v>
      </c>
    </row>
    <row r="26" spans="1:7" s="3" customFormat="1" ht="19.5" customHeight="1">
      <c r="A26" s="7" t="s">
        <v>13</v>
      </c>
      <c r="B26" s="6" t="s">
        <v>12</v>
      </c>
      <c r="C26" s="60">
        <v>0.16104165095357412</v>
      </c>
      <c r="D26" s="60">
        <v>0.23045741558992153</v>
      </c>
      <c r="E26" s="60">
        <f>(('[1]PL02.01'!$D$39*2)/'[1]MA16.01'!$D$7)*2</f>
        <v>0.23307385738323183</v>
      </c>
      <c r="F26" s="66">
        <v>0.20635179203659584</v>
      </c>
      <c r="G26" s="60">
        <v>0.21652961063234294</v>
      </c>
    </row>
    <row r="27" spans="1:7" s="3" customFormat="1" ht="19.5" customHeight="1">
      <c r="A27" s="5" t="s">
        <v>11</v>
      </c>
      <c r="B27" s="4" t="s">
        <v>10</v>
      </c>
      <c r="C27" s="58">
        <v>1.7518808831424435</v>
      </c>
      <c r="D27" s="58">
        <v>0.9114929825369503</v>
      </c>
      <c r="E27" s="30">
        <f>+'[1]PN14.01'!$F$11</f>
        <v>1.4612626190372522</v>
      </c>
      <c r="F27" s="67">
        <v>0.7539322425717618</v>
      </c>
      <c r="G27" s="30">
        <v>0.6417544613017895</v>
      </c>
    </row>
    <row r="28" spans="1:7" s="3" customFormat="1" ht="19.5" customHeight="1">
      <c r="A28" s="5" t="s">
        <v>9</v>
      </c>
      <c r="B28" s="4" t="s">
        <v>8</v>
      </c>
      <c r="C28" s="59">
        <v>10</v>
      </c>
      <c r="D28" s="59">
        <v>10</v>
      </c>
      <c r="E28" s="32">
        <f>+'[1]MI17.01'!$D$11</f>
        <v>10</v>
      </c>
      <c r="F28" s="68">
        <v>10</v>
      </c>
      <c r="G28" s="32">
        <v>10</v>
      </c>
    </row>
    <row r="29" spans="1:7" s="3" customFormat="1" ht="19.5" customHeight="1">
      <c r="A29" s="5" t="s">
        <v>7</v>
      </c>
      <c r="B29" s="4" t="s">
        <v>6</v>
      </c>
      <c r="C29" s="59">
        <v>18</v>
      </c>
      <c r="D29" s="59">
        <v>18</v>
      </c>
      <c r="E29" s="32">
        <f>+'[1]MI17.01'!$D$12</f>
        <v>17</v>
      </c>
      <c r="F29" s="68">
        <v>16</v>
      </c>
      <c r="G29" s="32">
        <v>14</v>
      </c>
    </row>
    <row r="30" spans="1:7" s="3" customFormat="1" ht="19.5" customHeight="1">
      <c r="A30" s="5" t="s">
        <v>5</v>
      </c>
      <c r="B30" s="4" t="s">
        <v>4</v>
      </c>
      <c r="C30" s="59">
        <v>0</v>
      </c>
      <c r="D30" s="59">
        <v>0</v>
      </c>
      <c r="E30" s="32">
        <v>0</v>
      </c>
      <c r="F30" s="68">
        <v>0</v>
      </c>
      <c r="G30" s="32">
        <v>0</v>
      </c>
    </row>
    <row r="31" spans="1:7" s="3" customFormat="1" ht="19.5" customHeight="1">
      <c r="A31" s="5" t="s">
        <v>3</v>
      </c>
      <c r="B31" s="4" t="s">
        <v>2</v>
      </c>
      <c r="C31" s="59">
        <v>35</v>
      </c>
      <c r="D31" s="59">
        <v>65</v>
      </c>
      <c r="E31" s="32">
        <v>66</v>
      </c>
      <c r="F31" s="68">
        <v>66</v>
      </c>
      <c r="G31" s="32">
        <v>66</v>
      </c>
    </row>
    <row r="32" spans="1:7" s="3" customFormat="1" ht="19.5" customHeight="1">
      <c r="A32" s="5" t="s">
        <v>1</v>
      </c>
      <c r="B32" s="4" t="s">
        <v>0</v>
      </c>
      <c r="C32" s="59">
        <v>7968</v>
      </c>
      <c r="D32" s="59">
        <v>7182</v>
      </c>
      <c r="E32" s="32">
        <v>7493</v>
      </c>
      <c r="F32" s="68">
        <v>8143</v>
      </c>
      <c r="G32" s="32">
        <v>7575</v>
      </c>
    </row>
  </sheetData>
  <mergeCells count="3">
    <mergeCell ref="A1:B1"/>
    <mergeCell ref="A2:B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02D75-329B-47B7-A603-5232AB906833}">
  <dimension ref="A1:G32"/>
  <sheetViews>
    <sheetView view="pageBreakPreview" zoomScaleSheetLayoutView="100" workbookViewId="0" topLeftCell="A1">
      <selection activeCell="E15" sqref="E15"/>
    </sheetView>
  </sheetViews>
  <sheetFormatPr defaultColWidth="9.140625" defaultRowHeight="15"/>
  <cols>
    <col min="1" max="1" width="6.00390625" style="1" customWidth="1"/>
    <col min="2" max="2" width="61.28125" style="2" customWidth="1"/>
    <col min="3" max="3" width="23.57421875" style="2" customWidth="1"/>
    <col min="4" max="5" width="23.57421875" style="1" customWidth="1"/>
    <col min="6" max="7" width="23.421875" style="1" customWidth="1"/>
    <col min="8" max="16384" width="9.140625" style="1" customWidth="1"/>
  </cols>
  <sheetData>
    <row r="1" spans="1:5" ht="30" customHeight="1">
      <c r="A1" s="70" t="s">
        <v>54</v>
      </c>
      <c r="B1" s="70"/>
      <c r="C1" s="70"/>
      <c r="D1" s="70"/>
      <c r="E1" s="70"/>
    </row>
    <row r="2" spans="1:5" ht="30" customHeight="1">
      <c r="A2" s="71" t="s">
        <v>53</v>
      </c>
      <c r="B2" s="71"/>
      <c r="C2" s="71"/>
      <c r="D2" s="71"/>
      <c r="E2" s="71"/>
    </row>
    <row r="3" spans="1:7" ht="19.5" customHeight="1">
      <c r="A3" s="72" t="s">
        <v>52</v>
      </c>
      <c r="B3" s="72"/>
      <c r="C3" s="72"/>
      <c r="D3" s="72"/>
      <c r="E3" s="72"/>
      <c r="F3" s="72"/>
      <c r="G3" s="72"/>
    </row>
    <row r="4" spans="1:7" ht="19.5" customHeight="1">
      <c r="A4" s="16"/>
      <c r="B4" s="15" t="s">
        <v>51</v>
      </c>
      <c r="C4" s="51">
        <v>44561</v>
      </c>
      <c r="D4" s="51">
        <v>44651</v>
      </c>
      <c r="E4" s="51">
        <v>44742</v>
      </c>
      <c r="F4" s="51">
        <v>44834</v>
      </c>
      <c r="G4" s="51">
        <v>44926</v>
      </c>
    </row>
    <row r="5" spans="1:7" ht="19.5" customHeight="1">
      <c r="A5" s="14">
        <v>1</v>
      </c>
      <c r="B5" s="9" t="s">
        <v>50</v>
      </c>
      <c r="C5" s="52">
        <v>112.48348</v>
      </c>
      <c r="D5" s="52">
        <v>106.875136</v>
      </c>
      <c r="E5" s="52">
        <v>97.253256</v>
      </c>
      <c r="F5" s="52">
        <v>101.66338</v>
      </c>
      <c r="G5" s="52">
        <v>125.37457099999999</v>
      </c>
    </row>
    <row r="6" spans="1:7" s="3" customFormat="1" ht="19.5" customHeight="1">
      <c r="A6" s="13" t="s">
        <v>49</v>
      </c>
      <c r="B6" s="4" t="s">
        <v>48</v>
      </c>
      <c r="C6" s="53">
        <v>5.405877</v>
      </c>
      <c r="D6" s="53">
        <v>2.9082</v>
      </c>
      <c r="E6" s="53">
        <v>11.345734</v>
      </c>
      <c r="F6" s="53">
        <v>9.760313</v>
      </c>
      <c r="G6" s="53">
        <v>11.045817</v>
      </c>
    </row>
    <row r="7" spans="1:7" s="3" customFormat="1" ht="32.45" customHeight="1">
      <c r="A7" s="5" t="s">
        <v>47</v>
      </c>
      <c r="B7" s="4" t="s">
        <v>46</v>
      </c>
      <c r="C7" s="54">
        <v>5.627602</v>
      </c>
      <c r="D7" s="54">
        <v>7.837161</v>
      </c>
      <c r="E7" s="54">
        <v>5.830279</v>
      </c>
      <c r="F7" s="54">
        <v>10.341789</v>
      </c>
      <c r="G7" s="54">
        <v>25.080423</v>
      </c>
    </row>
    <row r="8" spans="1:7" s="3" customFormat="1" ht="19.5" customHeight="1">
      <c r="A8" s="5" t="s">
        <v>45</v>
      </c>
      <c r="B8" s="4" t="s">
        <v>44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</row>
    <row r="9" spans="1:7" s="3" customFormat="1" ht="19.5" customHeight="1">
      <c r="A9" s="5" t="s">
        <v>43</v>
      </c>
      <c r="B9" s="4" t="s">
        <v>42</v>
      </c>
      <c r="C9" s="54">
        <v>81.708326</v>
      </c>
      <c r="D9" s="54">
        <v>77.396308</v>
      </c>
      <c r="E9" s="54">
        <v>67.739491</v>
      </c>
      <c r="F9" s="54">
        <v>68.235152</v>
      </c>
      <c r="G9" s="54">
        <v>73.186676</v>
      </c>
    </row>
    <row r="10" spans="1:7" s="3" customFormat="1" ht="19.5" customHeight="1">
      <c r="A10" s="5" t="s">
        <v>41</v>
      </c>
      <c r="B10" s="4" t="s">
        <v>40</v>
      </c>
      <c r="C10" s="54">
        <v>7.059979</v>
      </c>
      <c r="D10" s="54">
        <v>7.509498</v>
      </c>
      <c r="E10" s="54">
        <v>6.96202</v>
      </c>
      <c r="F10" s="54">
        <v>6.424175</v>
      </c>
      <c r="G10" s="54">
        <v>6.280296</v>
      </c>
    </row>
    <row r="11" spans="1:7" s="3" customFormat="1" ht="19.5" customHeight="1">
      <c r="A11" s="5" t="s">
        <v>39</v>
      </c>
      <c r="B11" s="4" t="s">
        <v>38</v>
      </c>
      <c r="C11" s="54">
        <v>12.681696</v>
      </c>
      <c r="D11" s="54">
        <v>11.223969</v>
      </c>
      <c r="E11" s="54">
        <v>5.375732</v>
      </c>
      <c r="F11" s="54">
        <v>6.901951</v>
      </c>
      <c r="G11" s="54">
        <v>9.781359</v>
      </c>
    </row>
    <row r="12" spans="1:7" s="3" customFormat="1" ht="19.5" customHeight="1">
      <c r="A12" s="12" t="s">
        <v>37</v>
      </c>
      <c r="B12" s="9" t="s">
        <v>36</v>
      </c>
      <c r="C12" s="52">
        <v>60.772035</v>
      </c>
      <c r="D12" s="52">
        <v>62.782239000000004</v>
      </c>
      <c r="E12" s="52">
        <v>62.387468999999996</v>
      </c>
      <c r="F12" s="52">
        <v>73.25845</v>
      </c>
      <c r="G12" s="52">
        <v>96.18926400000001</v>
      </c>
    </row>
    <row r="13" spans="1:7" s="3" customFormat="1" ht="19.5" customHeight="1">
      <c r="A13" s="5" t="s">
        <v>35</v>
      </c>
      <c r="B13" s="4" t="s">
        <v>34</v>
      </c>
      <c r="C13" s="54">
        <v>3.39014</v>
      </c>
      <c r="D13" s="54">
        <v>1.944156</v>
      </c>
      <c r="E13" s="54">
        <v>3.742411</v>
      </c>
      <c r="F13" s="54">
        <v>3.742408</v>
      </c>
      <c r="G13" s="54">
        <v>3.742407</v>
      </c>
    </row>
    <row r="14" spans="1:7" s="3" customFormat="1" ht="19.5" customHeight="1">
      <c r="A14" s="5" t="s">
        <v>33</v>
      </c>
      <c r="B14" s="4" t="s">
        <v>32</v>
      </c>
      <c r="C14" s="54">
        <v>54.257194</v>
      </c>
      <c r="D14" s="54">
        <v>57.423126</v>
      </c>
      <c r="E14" s="54">
        <v>52.61218</v>
      </c>
      <c r="F14" s="54">
        <v>59.731752</v>
      </c>
      <c r="G14" s="54">
        <v>62.20215</v>
      </c>
    </row>
    <row r="15" spans="1:7" s="3" customFormat="1" ht="19.5" customHeight="1">
      <c r="A15" s="5" t="s">
        <v>31</v>
      </c>
      <c r="B15" s="4" t="s">
        <v>30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</row>
    <row r="16" spans="1:7" s="3" customFormat="1" ht="19.5" customHeight="1">
      <c r="A16" s="5" t="s">
        <v>29</v>
      </c>
      <c r="B16" s="4" t="s">
        <v>28</v>
      </c>
      <c r="C16" s="54">
        <v>3.124701</v>
      </c>
      <c r="D16" s="54">
        <v>3.414957</v>
      </c>
      <c r="E16" s="54">
        <v>6.032878</v>
      </c>
      <c r="F16" s="54">
        <v>9.78429</v>
      </c>
      <c r="G16" s="54">
        <v>30.244707</v>
      </c>
    </row>
    <row r="17" spans="1:7" s="3" customFormat="1" ht="19.5" customHeight="1">
      <c r="A17" s="12" t="s">
        <v>27</v>
      </c>
      <c r="B17" s="9" t="s">
        <v>26</v>
      </c>
      <c r="C17" s="52">
        <v>51.711445</v>
      </c>
      <c r="D17" s="52">
        <v>44.092897</v>
      </c>
      <c r="E17" s="52">
        <v>34.865787</v>
      </c>
      <c r="F17" s="52">
        <v>28.40493</v>
      </c>
      <c r="G17" s="52">
        <v>29.185307</v>
      </c>
    </row>
    <row r="18" spans="1:7" s="3" customFormat="1" ht="19.5" customHeight="1">
      <c r="A18" s="5" t="s">
        <v>25</v>
      </c>
      <c r="B18" s="4" t="s">
        <v>24</v>
      </c>
      <c r="C18" s="54">
        <v>46.687367</v>
      </c>
      <c r="D18" s="54">
        <v>44.777933</v>
      </c>
      <c r="E18" s="54">
        <v>30.97279</v>
      </c>
      <c r="F18" s="54">
        <v>23.540203</v>
      </c>
      <c r="G18" s="54">
        <v>23.540203</v>
      </c>
    </row>
    <row r="19" spans="1:7" s="3" customFormat="1" ht="19.5" customHeight="1">
      <c r="A19" s="5" t="s">
        <v>23</v>
      </c>
      <c r="B19" s="4" t="s">
        <v>22</v>
      </c>
      <c r="C19" s="54">
        <v>4.608934999999996</v>
      </c>
      <c r="D19" s="54">
        <v>5.024078000000003</v>
      </c>
      <c r="E19" s="54">
        <v>17.196635999999998</v>
      </c>
      <c r="F19" s="54">
        <v>17.196635999999998</v>
      </c>
      <c r="G19" s="54">
        <v>4.991493</v>
      </c>
    </row>
    <row r="20" spans="1:7" s="3" customFormat="1" ht="19.5" customHeight="1">
      <c r="A20" s="5" t="s">
        <v>21</v>
      </c>
      <c r="B20" s="4" t="s">
        <v>20</v>
      </c>
      <c r="C20" s="54">
        <v>0.415143</v>
      </c>
      <c r="D20" s="54">
        <v>-5.709114</v>
      </c>
      <c r="E20" s="54">
        <v>-13.303639</v>
      </c>
      <c r="F20" s="54">
        <v>-12.331909</v>
      </c>
      <c r="G20" s="54">
        <v>0.653611</v>
      </c>
    </row>
    <row r="21" spans="1:7" s="3" customFormat="1" ht="19.5" customHeight="1">
      <c r="A21" s="12"/>
      <c r="B21" s="9" t="s">
        <v>19</v>
      </c>
      <c r="C21" s="52">
        <v>112.48348</v>
      </c>
      <c r="D21" s="52">
        <v>106.875136</v>
      </c>
      <c r="E21" s="52">
        <v>97.253256</v>
      </c>
      <c r="F21" s="52">
        <v>101.66338</v>
      </c>
      <c r="G21" s="52">
        <v>125.374571</v>
      </c>
    </row>
    <row r="22" spans="1:7" s="3" customFormat="1" ht="19.5" customHeight="1">
      <c r="A22" s="11"/>
      <c r="B22" s="10"/>
      <c r="C22" s="55"/>
      <c r="D22" s="55"/>
      <c r="E22" s="55"/>
      <c r="F22" s="55"/>
      <c r="G22" s="55"/>
    </row>
    <row r="23" spans="1:7" s="3" customFormat="1" ht="19.5" customHeight="1">
      <c r="A23" s="8"/>
      <c r="B23" s="9" t="s">
        <v>18</v>
      </c>
      <c r="C23" s="56"/>
      <c r="D23" s="56"/>
      <c r="E23" s="56"/>
      <c r="F23" s="56"/>
      <c r="G23" s="56"/>
    </row>
    <row r="24" spans="1:7" s="3" customFormat="1" ht="19.5" customHeight="1">
      <c r="A24" s="7" t="s">
        <v>17</v>
      </c>
      <c r="B24" s="4" t="s">
        <v>16</v>
      </c>
      <c r="C24" s="57">
        <v>0.003690701959078791</v>
      </c>
      <c r="D24" s="57">
        <v>-0.05341854255043942</v>
      </c>
      <c r="E24" s="57">
        <v>-0.13679376451930822</v>
      </c>
      <c r="F24" s="57">
        <v>0</v>
      </c>
      <c r="G24" s="57">
        <v>0</v>
      </c>
    </row>
    <row r="25" spans="1:7" s="3" customFormat="1" ht="19.5" customHeight="1">
      <c r="A25" s="7" t="s">
        <v>15</v>
      </c>
      <c r="B25" s="4" t="s">
        <v>14</v>
      </c>
      <c r="C25" s="57">
        <v>0.008028068061141978</v>
      </c>
      <c r="D25" s="57">
        <v>-0.12947922201619005</v>
      </c>
      <c r="E25" s="57">
        <v>-0.3815671506282075</v>
      </c>
      <c r="F25" s="57">
        <v>-0.4341467836745241</v>
      </c>
      <c r="G25" s="57">
        <v>0.02239520728700918</v>
      </c>
    </row>
    <row r="26" spans="1:7" s="3" customFormat="1" ht="19.5" customHeight="1">
      <c r="A26" s="7" t="s">
        <v>13</v>
      </c>
      <c r="B26" s="6" t="s">
        <v>12</v>
      </c>
      <c r="C26" s="57">
        <v>0.23104207048539477</v>
      </c>
      <c r="D26" s="57">
        <v>0.05276147564391913</v>
      </c>
      <c r="E26" s="60">
        <v>0.11859408113272595</v>
      </c>
      <c r="F26" s="60">
        <v>0.16223490924849954</v>
      </c>
      <c r="G26" s="60">
        <v>0.16104165095357412</v>
      </c>
    </row>
    <row r="27" spans="1:7" s="3" customFormat="1" ht="19.5" customHeight="1">
      <c r="A27" s="5" t="s">
        <v>11</v>
      </c>
      <c r="B27" s="4" t="s">
        <v>10</v>
      </c>
      <c r="C27" s="58">
        <v>0.8286201264463557</v>
      </c>
      <c r="D27" s="58">
        <v>0.6072323846563477</v>
      </c>
      <c r="E27" s="58">
        <v>1.556400732929291</v>
      </c>
      <c r="F27" s="58">
        <v>1.159236260449731</v>
      </c>
      <c r="G27" s="58">
        <v>1.7518808831424435</v>
      </c>
    </row>
    <row r="28" spans="1:7" s="3" customFormat="1" ht="19.5" customHeight="1">
      <c r="A28" s="5" t="s">
        <v>9</v>
      </c>
      <c r="B28" s="4" t="s">
        <v>8</v>
      </c>
      <c r="C28" s="59">
        <v>10</v>
      </c>
      <c r="D28" s="59">
        <v>10</v>
      </c>
      <c r="E28" s="59">
        <v>10</v>
      </c>
      <c r="F28" s="59">
        <v>10</v>
      </c>
      <c r="G28" s="59">
        <v>10</v>
      </c>
    </row>
    <row r="29" spans="1:7" s="3" customFormat="1" ht="19.5" customHeight="1">
      <c r="A29" s="5" t="s">
        <v>7</v>
      </c>
      <c r="B29" s="4" t="s">
        <v>6</v>
      </c>
      <c r="C29" s="59">
        <v>20</v>
      </c>
      <c r="D29" s="59">
        <v>18</v>
      </c>
      <c r="E29" s="59">
        <v>18</v>
      </c>
      <c r="F29" s="59">
        <v>18</v>
      </c>
      <c r="G29" s="59">
        <v>18</v>
      </c>
    </row>
    <row r="30" spans="1:7" s="3" customFormat="1" ht="19.5" customHeight="1">
      <c r="A30" s="5" t="s">
        <v>5</v>
      </c>
      <c r="B30" s="4" t="s">
        <v>4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</row>
    <row r="31" spans="1:7" s="3" customFormat="1" ht="19.5" customHeight="1">
      <c r="A31" s="5" t="s">
        <v>3</v>
      </c>
      <c r="B31" s="4" t="s">
        <v>2</v>
      </c>
      <c r="C31" s="59">
        <v>41</v>
      </c>
      <c r="D31" s="59">
        <v>40</v>
      </c>
      <c r="E31" s="59">
        <v>40</v>
      </c>
      <c r="F31" s="59">
        <v>38</v>
      </c>
      <c r="G31" s="59">
        <v>35</v>
      </c>
    </row>
    <row r="32" spans="1:7" s="3" customFormat="1" ht="19.5" customHeight="1">
      <c r="A32" s="5" t="s">
        <v>1</v>
      </c>
      <c r="B32" s="4" t="s">
        <v>0</v>
      </c>
      <c r="C32" s="59">
        <v>7119</v>
      </c>
      <c r="D32" s="59">
        <v>6736</v>
      </c>
      <c r="E32" s="59">
        <v>7791</v>
      </c>
      <c r="F32" s="59">
        <v>8196</v>
      </c>
      <c r="G32" s="59">
        <v>7968</v>
      </c>
    </row>
  </sheetData>
  <mergeCells count="3">
    <mergeCell ref="A1:E1"/>
    <mergeCell ref="A2:E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F5333-CB3E-430A-9BB6-613B0F893001}">
  <dimension ref="A1:G32"/>
  <sheetViews>
    <sheetView view="pageBreakPreview" zoomScaleSheetLayoutView="100" workbookViewId="0" topLeftCell="A4">
      <selection activeCell="H4" sqref="H1:H1048576"/>
    </sheetView>
  </sheetViews>
  <sheetFormatPr defaultColWidth="9.140625" defaultRowHeight="15"/>
  <cols>
    <col min="1" max="1" width="6.00390625" style="1" customWidth="1"/>
    <col min="2" max="2" width="61.28125" style="2" customWidth="1"/>
    <col min="3" max="3" width="23.57421875" style="2" customWidth="1"/>
    <col min="4" max="7" width="23.57421875" style="1" customWidth="1"/>
    <col min="8" max="8" width="8.00390625" style="1" customWidth="1"/>
    <col min="9" max="16384" width="9.140625" style="1" customWidth="1"/>
  </cols>
  <sheetData>
    <row r="1" spans="1:7" ht="30" customHeight="1">
      <c r="A1" s="70" t="s">
        <v>54</v>
      </c>
      <c r="B1" s="70"/>
      <c r="C1" s="70"/>
      <c r="D1" s="70"/>
      <c r="E1" s="70"/>
      <c r="F1" s="70"/>
      <c r="G1" s="70"/>
    </row>
    <row r="2" spans="1:7" ht="30" customHeight="1">
      <c r="A2" s="71" t="s">
        <v>53</v>
      </c>
      <c r="B2" s="71"/>
      <c r="C2" s="71"/>
      <c r="D2" s="71"/>
      <c r="E2" s="71"/>
      <c r="F2" s="71"/>
      <c r="G2" s="71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16"/>
      <c r="B4" s="15" t="s">
        <v>51</v>
      </c>
      <c r="C4" s="17">
        <v>44196</v>
      </c>
      <c r="D4" s="35">
        <v>44286</v>
      </c>
      <c r="E4" s="17">
        <v>44377</v>
      </c>
      <c r="F4" s="17">
        <v>44469</v>
      </c>
      <c r="G4" s="17">
        <v>44561</v>
      </c>
    </row>
    <row r="5" spans="1:7" ht="19.5" customHeight="1">
      <c r="A5" s="14">
        <v>1</v>
      </c>
      <c r="B5" s="9" t="s">
        <v>50</v>
      </c>
      <c r="C5" s="19">
        <v>127.417012</v>
      </c>
      <c r="D5" s="18">
        <v>120.195007</v>
      </c>
      <c r="E5" s="19">
        <v>117.825926</v>
      </c>
      <c r="F5" s="19">
        <v>119.12225099999999</v>
      </c>
      <c r="G5" s="19">
        <v>112.48348</v>
      </c>
    </row>
    <row r="6" spans="1:7" s="3" customFormat="1" ht="19.5" customHeight="1">
      <c r="A6" s="13" t="s">
        <v>49</v>
      </c>
      <c r="B6" s="4" t="s">
        <v>48</v>
      </c>
      <c r="C6" s="21">
        <v>5.427434</v>
      </c>
      <c r="D6" s="20">
        <v>4.248118</v>
      </c>
      <c r="E6" s="21">
        <v>5.547278</v>
      </c>
      <c r="F6" s="21">
        <v>5.588444</v>
      </c>
      <c r="G6" s="21">
        <v>5.405877</v>
      </c>
    </row>
    <row r="7" spans="1:7" s="3" customFormat="1" ht="32.45" customHeight="1">
      <c r="A7" s="5" t="s">
        <v>47</v>
      </c>
      <c r="B7" s="4" t="s">
        <v>46</v>
      </c>
      <c r="C7" s="23">
        <v>8.489363</v>
      </c>
      <c r="D7" s="22">
        <v>4.189804</v>
      </c>
      <c r="E7" s="23">
        <v>8.350851</v>
      </c>
      <c r="F7" s="23">
        <v>5.893931</v>
      </c>
      <c r="G7" s="23">
        <v>5.627602</v>
      </c>
    </row>
    <row r="8" spans="1:7" s="3" customFormat="1" ht="19.5" customHeight="1">
      <c r="A8" s="5" t="s">
        <v>45</v>
      </c>
      <c r="B8" s="4" t="s">
        <v>44</v>
      </c>
      <c r="C8" s="23">
        <v>0.282234</v>
      </c>
      <c r="D8" s="22">
        <v>0</v>
      </c>
      <c r="E8" s="23">
        <v>0</v>
      </c>
      <c r="F8" s="23">
        <v>0</v>
      </c>
      <c r="G8" s="23">
        <v>0</v>
      </c>
    </row>
    <row r="9" spans="1:7" s="3" customFormat="1" ht="19.5" customHeight="1">
      <c r="A9" s="5" t="s">
        <v>43</v>
      </c>
      <c r="B9" s="4" t="s">
        <v>42</v>
      </c>
      <c r="C9" s="23">
        <v>87.759004</v>
      </c>
      <c r="D9" s="22">
        <v>85.264594</v>
      </c>
      <c r="E9" s="23">
        <v>83.144169</v>
      </c>
      <c r="F9" s="23">
        <v>86.338979</v>
      </c>
      <c r="G9" s="23">
        <v>81.708326</v>
      </c>
    </row>
    <row r="10" spans="1:7" s="3" customFormat="1" ht="19.5" customHeight="1">
      <c r="A10" s="5" t="s">
        <v>41</v>
      </c>
      <c r="B10" s="4" t="s">
        <v>40</v>
      </c>
      <c r="C10" s="23">
        <v>7.276506</v>
      </c>
      <c r="D10" s="22">
        <v>7.36188</v>
      </c>
      <c r="E10" s="23">
        <v>7.416979</v>
      </c>
      <c r="F10" s="23">
        <v>7.466325</v>
      </c>
      <c r="G10" s="23">
        <v>7.059979</v>
      </c>
    </row>
    <row r="11" spans="1:7" s="3" customFormat="1" ht="19.5" customHeight="1">
      <c r="A11" s="5" t="s">
        <v>39</v>
      </c>
      <c r="B11" s="4" t="s">
        <v>38</v>
      </c>
      <c r="C11" s="23">
        <v>18.182470999999993</v>
      </c>
      <c r="D11" s="22">
        <v>19.130611000000002</v>
      </c>
      <c r="E11" s="23">
        <v>13.366649</v>
      </c>
      <c r="F11" s="23">
        <v>13.834572</v>
      </c>
      <c r="G11" s="23">
        <v>12.681696</v>
      </c>
    </row>
    <row r="12" spans="1:7" s="3" customFormat="1" ht="19.5" customHeight="1">
      <c r="A12" s="12" t="s">
        <v>37</v>
      </c>
      <c r="B12" s="9" t="s">
        <v>36</v>
      </c>
      <c r="C12" s="19">
        <v>74.601827</v>
      </c>
      <c r="D12" s="18">
        <v>67.191673</v>
      </c>
      <c r="E12" s="19">
        <v>64.734252</v>
      </c>
      <c r="F12" s="19">
        <v>65.901258</v>
      </c>
      <c r="G12" s="19">
        <v>60.772035</v>
      </c>
    </row>
    <row r="13" spans="1:7" s="3" customFormat="1" ht="19.5" customHeight="1">
      <c r="A13" s="5" t="s">
        <v>35</v>
      </c>
      <c r="B13" s="4" t="s">
        <v>34</v>
      </c>
      <c r="C13" s="23">
        <v>3.39014</v>
      </c>
      <c r="D13" s="22">
        <v>3.394341</v>
      </c>
      <c r="E13" s="23">
        <v>3.396441</v>
      </c>
      <c r="F13" s="23">
        <v>4.39299</v>
      </c>
      <c r="G13" s="23">
        <v>3.39014</v>
      </c>
    </row>
    <row r="14" spans="1:7" s="3" customFormat="1" ht="19.5" customHeight="1">
      <c r="A14" s="5" t="s">
        <v>33</v>
      </c>
      <c r="B14" s="4" t="s">
        <v>32</v>
      </c>
      <c r="C14" s="23">
        <v>62.316291</v>
      </c>
      <c r="D14" s="22">
        <v>57.254508</v>
      </c>
      <c r="E14" s="23">
        <v>57.024313</v>
      </c>
      <c r="F14" s="23">
        <v>56.939941</v>
      </c>
      <c r="G14" s="23">
        <v>54.257194</v>
      </c>
    </row>
    <row r="15" spans="1:7" s="3" customFormat="1" ht="19.5" customHeight="1">
      <c r="A15" s="5" t="s">
        <v>31</v>
      </c>
      <c r="B15" s="4" t="s">
        <v>30</v>
      </c>
      <c r="C15" s="23">
        <v>0</v>
      </c>
      <c r="D15" s="22">
        <v>0</v>
      </c>
      <c r="E15" s="23">
        <v>0</v>
      </c>
      <c r="F15" s="23">
        <v>0</v>
      </c>
      <c r="G15" s="23">
        <v>0</v>
      </c>
    </row>
    <row r="16" spans="1:7" s="3" customFormat="1" ht="19.5" customHeight="1">
      <c r="A16" s="5" t="s">
        <v>29</v>
      </c>
      <c r="B16" s="4" t="s">
        <v>28</v>
      </c>
      <c r="C16" s="23">
        <v>8.895395999999998</v>
      </c>
      <c r="D16" s="22">
        <v>6.542823999999996</v>
      </c>
      <c r="E16" s="23">
        <v>4.313498</v>
      </c>
      <c r="F16" s="23">
        <v>4.568327</v>
      </c>
      <c r="G16" s="23">
        <v>3.124701</v>
      </c>
    </row>
    <row r="17" spans="1:7" s="3" customFormat="1" ht="19.5" customHeight="1">
      <c r="A17" s="12" t="s">
        <v>27</v>
      </c>
      <c r="B17" s="9" t="s">
        <v>26</v>
      </c>
      <c r="C17" s="19">
        <v>52.815185</v>
      </c>
      <c r="D17" s="18">
        <v>53.003334</v>
      </c>
      <c r="E17" s="19">
        <v>53.091674</v>
      </c>
      <c r="F17" s="19">
        <v>53.220993</v>
      </c>
      <c r="G17" s="19">
        <v>51.711445</v>
      </c>
    </row>
    <row r="18" spans="1:7" s="3" customFormat="1" ht="19.5" customHeight="1">
      <c r="A18" s="5" t="s">
        <v>25</v>
      </c>
      <c r="B18" s="4" t="s">
        <v>24</v>
      </c>
      <c r="C18" s="23">
        <v>47.564328</v>
      </c>
      <c r="D18" s="22">
        <v>47.564328</v>
      </c>
      <c r="E18" s="23">
        <v>47.564328</v>
      </c>
      <c r="F18" s="23">
        <v>48.12</v>
      </c>
      <c r="G18" s="23">
        <v>46.687367</v>
      </c>
    </row>
    <row r="19" spans="1:7" s="3" customFormat="1" ht="19.5" customHeight="1">
      <c r="A19" s="5" t="s">
        <v>23</v>
      </c>
      <c r="B19" s="4" t="s">
        <v>22</v>
      </c>
      <c r="C19" s="23">
        <v>4.608934999999996</v>
      </c>
      <c r="D19" s="22">
        <v>5.250856999999999</v>
      </c>
      <c r="E19" s="23">
        <v>5.250856999999995</v>
      </c>
      <c r="F19" s="23">
        <v>4.6089350000000024</v>
      </c>
      <c r="G19" s="23">
        <v>4.608934999999996</v>
      </c>
    </row>
    <row r="20" spans="1:7" s="3" customFormat="1" ht="19.5" customHeight="1">
      <c r="A20" s="5" t="s">
        <v>21</v>
      </c>
      <c r="B20" s="4" t="s">
        <v>20</v>
      </c>
      <c r="C20" s="23">
        <v>0.641922</v>
      </c>
      <c r="D20" s="22">
        <v>0.188149</v>
      </c>
      <c r="E20" s="23">
        <v>0.276489</v>
      </c>
      <c r="F20" s="23">
        <v>0.492058</v>
      </c>
      <c r="G20" s="23">
        <v>0.415143</v>
      </c>
    </row>
    <row r="21" spans="1:7" s="3" customFormat="1" ht="19.5" customHeight="1">
      <c r="A21" s="12"/>
      <c r="B21" s="9" t="s">
        <v>19</v>
      </c>
      <c r="C21" s="19">
        <v>127.417012</v>
      </c>
      <c r="D21" s="18">
        <v>120.195007</v>
      </c>
      <c r="E21" s="19">
        <v>117.825926</v>
      </c>
      <c r="F21" s="19">
        <v>119.122251</v>
      </c>
      <c r="G21" s="19">
        <v>112.48348</v>
      </c>
    </row>
    <row r="22" spans="1:7" s="3" customFormat="1" ht="19.5" customHeight="1">
      <c r="A22" s="11"/>
      <c r="B22" s="10"/>
      <c r="C22" s="25"/>
      <c r="D22" s="24"/>
      <c r="E22" s="25"/>
      <c r="F22" s="25"/>
      <c r="G22" s="25"/>
    </row>
    <row r="23" spans="1:7" s="3" customFormat="1" ht="19.5" customHeight="1">
      <c r="A23" s="8"/>
      <c r="B23" s="9" t="s">
        <v>18</v>
      </c>
      <c r="C23" s="27"/>
      <c r="D23" s="26"/>
      <c r="E23" s="27"/>
      <c r="F23" s="27"/>
      <c r="G23" s="27"/>
    </row>
    <row r="24" spans="1:7" s="3" customFormat="1" ht="19.5" customHeight="1">
      <c r="A24" s="7" t="s">
        <v>17</v>
      </c>
      <c r="B24" s="4" t="s">
        <v>16</v>
      </c>
      <c r="C24" s="29">
        <v>0.005037961492928432</v>
      </c>
      <c r="D24" s="28">
        <v>0.0015653645246678175</v>
      </c>
      <c r="E24" s="29">
        <v>0.002346588814417635</v>
      </c>
      <c r="F24" s="29">
        <v>0.0041306976309572925</v>
      </c>
      <c r="G24" s="29">
        <v>0.003690701959078791</v>
      </c>
    </row>
    <row r="25" spans="1:7" s="3" customFormat="1" ht="19.5" customHeight="1">
      <c r="A25" s="7" t="s">
        <v>15</v>
      </c>
      <c r="B25" s="4" t="s">
        <v>14</v>
      </c>
      <c r="C25" s="29">
        <v>0.012154118176429753</v>
      </c>
      <c r="D25" s="28">
        <v>0.0035497578322148567</v>
      </c>
      <c r="E25" s="29">
        <v>0.005207765722361665</v>
      </c>
      <c r="F25" s="29">
        <v>0.009245562178819174</v>
      </c>
      <c r="G25" s="29">
        <v>0.008028068061141978</v>
      </c>
    </row>
    <row r="26" spans="1:7" s="3" customFormat="1" ht="19.5" customHeight="1">
      <c r="A26" s="7" t="s">
        <v>13</v>
      </c>
      <c r="B26" s="6" t="s">
        <v>12</v>
      </c>
      <c r="C26" s="29">
        <v>0.1576555467135671</v>
      </c>
      <c r="D26" s="28">
        <v>0.11603213122091517</v>
      </c>
      <c r="E26" s="28">
        <v>0.11099485004308667</v>
      </c>
      <c r="F26" s="29">
        <v>0.1666853345333015</v>
      </c>
      <c r="G26" s="29">
        <v>0.23104207048539477</v>
      </c>
    </row>
    <row r="27" spans="1:7" s="3" customFormat="1" ht="19.5" customHeight="1">
      <c r="A27" s="5" t="s">
        <v>11</v>
      </c>
      <c r="B27" s="4" t="s">
        <v>10</v>
      </c>
      <c r="C27" s="31">
        <v>0.5576777802574663</v>
      </c>
      <c r="D27" s="30">
        <v>0.358431229462179</v>
      </c>
      <c r="E27" s="31">
        <v>0.6749840398969384</v>
      </c>
      <c r="F27" s="31">
        <v>0.5742336888236378</v>
      </c>
      <c r="G27" s="31">
        <v>0.8286201264463557</v>
      </c>
    </row>
    <row r="28" spans="1:7" s="3" customFormat="1" ht="19.5" customHeight="1">
      <c r="A28" s="5" t="s">
        <v>9</v>
      </c>
      <c r="B28" s="4" t="s">
        <v>8</v>
      </c>
      <c r="C28" s="33">
        <v>10</v>
      </c>
      <c r="D28" s="32">
        <v>10</v>
      </c>
      <c r="E28" s="33">
        <v>10</v>
      </c>
      <c r="F28" s="33">
        <v>10</v>
      </c>
      <c r="G28" s="33">
        <v>10</v>
      </c>
    </row>
    <row r="29" spans="1:7" s="3" customFormat="1" ht="19.5" customHeight="1">
      <c r="A29" s="5" t="s">
        <v>7</v>
      </c>
      <c r="B29" s="4" t="s">
        <v>6</v>
      </c>
      <c r="C29" s="33">
        <v>19</v>
      </c>
      <c r="D29" s="32">
        <v>19</v>
      </c>
      <c r="E29" s="33">
        <v>20</v>
      </c>
      <c r="F29" s="33">
        <v>20</v>
      </c>
      <c r="G29" s="33">
        <v>20</v>
      </c>
    </row>
    <row r="30" spans="1:7" s="3" customFormat="1" ht="19.5" customHeight="1">
      <c r="A30" s="5" t="s">
        <v>5</v>
      </c>
      <c r="B30" s="4" t="s">
        <v>4</v>
      </c>
      <c r="C30" s="33">
        <v>0</v>
      </c>
      <c r="D30" s="32">
        <v>0</v>
      </c>
      <c r="E30" s="33">
        <v>0</v>
      </c>
      <c r="F30" s="33">
        <v>0</v>
      </c>
      <c r="G30" s="33">
        <v>0</v>
      </c>
    </row>
    <row r="31" spans="1:7" s="3" customFormat="1" ht="19.5" customHeight="1">
      <c r="A31" s="5" t="s">
        <v>3</v>
      </c>
      <c r="B31" s="4" t="s">
        <v>2</v>
      </c>
      <c r="C31" s="33">
        <v>41</v>
      </c>
      <c r="D31" s="32">
        <v>41</v>
      </c>
      <c r="E31" s="33">
        <v>42</v>
      </c>
      <c r="F31" s="33">
        <v>41</v>
      </c>
      <c r="G31" s="33">
        <v>41</v>
      </c>
    </row>
    <row r="32" spans="1:7" s="3" customFormat="1" ht="19.5" customHeight="1">
      <c r="A32" s="5" t="s">
        <v>1</v>
      </c>
      <c r="B32" s="4" t="s">
        <v>0</v>
      </c>
      <c r="C32" s="33">
        <v>7917</v>
      </c>
      <c r="D32" s="32">
        <v>7129</v>
      </c>
      <c r="E32" s="33">
        <v>7717</v>
      </c>
      <c r="F32" s="33">
        <v>7515</v>
      </c>
      <c r="G32" s="33">
        <v>7119</v>
      </c>
    </row>
  </sheetData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B63FB-CB95-4AC4-9B09-9CABA4DA1B00}">
  <dimension ref="A1:G32"/>
  <sheetViews>
    <sheetView view="pageBreakPreview" zoomScale="85" zoomScaleSheetLayoutView="85" workbookViewId="0" topLeftCell="A1">
      <selection activeCell="I18" sqref="I18"/>
    </sheetView>
  </sheetViews>
  <sheetFormatPr defaultColWidth="9.140625" defaultRowHeight="15"/>
  <cols>
    <col min="1" max="1" width="6.00390625" style="36" customWidth="1"/>
    <col min="2" max="2" width="61.28125" style="50" customWidth="1"/>
    <col min="3" max="7" width="23.57421875" style="36" customWidth="1"/>
    <col min="8" max="8" width="8.00390625" style="36" customWidth="1"/>
    <col min="9" max="16384" width="9.140625" style="36" customWidth="1"/>
  </cols>
  <sheetData>
    <row r="1" spans="1:7" ht="30" customHeight="1">
      <c r="A1" s="73" t="s">
        <v>54</v>
      </c>
      <c r="B1" s="73"/>
      <c r="C1" s="73"/>
      <c r="D1" s="73"/>
      <c r="E1" s="73"/>
      <c r="F1" s="73"/>
      <c r="G1" s="73"/>
    </row>
    <row r="2" spans="1:7" ht="30" customHeight="1">
      <c r="A2" s="74" t="s">
        <v>53</v>
      </c>
      <c r="B2" s="74"/>
      <c r="C2" s="74"/>
      <c r="D2" s="74"/>
      <c r="E2" s="74"/>
      <c r="F2" s="74"/>
      <c r="G2" s="74"/>
    </row>
    <row r="3" spans="1:7" ht="19.5" customHeight="1">
      <c r="A3" s="75" t="s">
        <v>52</v>
      </c>
      <c r="B3" s="75"/>
      <c r="C3" s="75"/>
      <c r="D3" s="75"/>
      <c r="E3" s="75"/>
      <c r="F3" s="75"/>
      <c r="G3" s="75"/>
    </row>
    <row r="4" spans="1:7" ht="19.5" customHeight="1">
      <c r="A4" s="37"/>
      <c r="B4" s="38" t="s">
        <v>51</v>
      </c>
      <c r="C4" s="17">
        <v>43830</v>
      </c>
      <c r="D4" s="17">
        <v>43921</v>
      </c>
      <c r="E4" s="17">
        <v>44012</v>
      </c>
      <c r="F4" s="17">
        <v>44104</v>
      </c>
      <c r="G4" s="17">
        <v>44196</v>
      </c>
    </row>
    <row r="5" spans="1:7" ht="19.5" customHeight="1">
      <c r="A5" s="39">
        <v>1</v>
      </c>
      <c r="B5" s="40" t="s">
        <v>50</v>
      </c>
      <c r="C5" s="19">
        <v>125.289823</v>
      </c>
      <c r="D5" s="19">
        <v>136.016767</v>
      </c>
      <c r="E5" s="19">
        <v>138.339715</v>
      </c>
      <c r="F5" s="19">
        <v>131.842718</v>
      </c>
      <c r="G5" s="19">
        <v>127.417012</v>
      </c>
    </row>
    <row r="6" spans="1:7" s="43" customFormat="1" ht="19.5" customHeight="1">
      <c r="A6" s="41" t="s">
        <v>49</v>
      </c>
      <c r="B6" s="42" t="s">
        <v>48</v>
      </c>
      <c r="C6" s="21">
        <v>2.643485</v>
      </c>
      <c r="D6" s="21">
        <v>4.710769</v>
      </c>
      <c r="E6" s="21">
        <v>6.218014</v>
      </c>
      <c r="F6" s="21">
        <v>6.931034</v>
      </c>
      <c r="G6" s="21">
        <v>5.427434</v>
      </c>
    </row>
    <row r="7" spans="1:7" s="43" customFormat="1" ht="37.5">
      <c r="A7" s="44" t="s">
        <v>47</v>
      </c>
      <c r="B7" s="42" t="s">
        <v>46</v>
      </c>
      <c r="C7" s="23">
        <v>6.644887</v>
      </c>
      <c r="D7" s="23">
        <v>7.940444</v>
      </c>
      <c r="E7" s="23">
        <v>9.684101</v>
      </c>
      <c r="F7" s="23">
        <v>7.7621</v>
      </c>
      <c r="G7" s="23">
        <v>8.489363</v>
      </c>
    </row>
    <row r="8" spans="1:7" s="43" customFormat="1" ht="19.5" customHeight="1">
      <c r="A8" s="44" t="s">
        <v>45</v>
      </c>
      <c r="B8" s="42" t="s">
        <v>44</v>
      </c>
      <c r="C8" s="23">
        <v>0.599613</v>
      </c>
      <c r="D8" s="23">
        <v>0</v>
      </c>
      <c r="E8" s="23">
        <v>0</v>
      </c>
      <c r="F8" s="23">
        <v>0.282234</v>
      </c>
      <c r="G8" s="23">
        <v>0.282234</v>
      </c>
    </row>
    <row r="9" spans="1:7" s="43" customFormat="1" ht="19.5" customHeight="1">
      <c r="A9" s="44" t="s">
        <v>43</v>
      </c>
      <c r="B9" s="42" t="s">
        <v>42</v>
      </c>
      <c r="C9" s="23">
        <v>95.762091</v>
      </c>
      <c r="D9" s="23">
        <v>98.160398</v>
      </c>
      <c r="E9" s="23">
        <v>93.452062</v>
      </c>
      <c r="F9" s="23">
        <v>85.990153</v>
      </c>
      <c r="G9" s="23">
        <v>87.759004</v>
      </c>
    </row>
    <row r="10" spans="1:7" s="43" customFormat="1" ht="19.5" customHeight="1">
      <c r="A10" s="44" t="s">
        <v>41</v>
      </c>
      <c r="B10" s="42" t="s">
        <v>40</v>
      </c>
      <c r="C10" s="23">
        <v>6.558675</v>
      </c>
      <c r="D10" s="23">
        <v>6.299292</v>
      </c>
      <c r="E10" s="23">
        <v>6.087526</v>
      </c>
      <c r="F10" s="23">
        <v>7.423819</v>
      </c>
      <c r="G10" s="23">
        <v>7.276506</v>
      </c>
    </row>
    <row r="11" spans="1:7" s="43" customFormat="1" ht="19.5" customHeight="1">
      <c r="A11" s="44" t="s">
        <v>39</v>
      </c>
      <c r="B11" s="42" t="s">
        <v>38</v>
      </c>
      <c r="C11" s="23">
        <v>13.081072000000006</v>
      </c>
      <c r="D11" s="23">
        <v>18.905863999999994</v>
      </c>
      <c r="E11" s="23">
        <v>22.898012000000023</v>
      </c>
      <c r="F11" s="23">
        <v>23.453377999999987</v>
      </c>
      <c r="G11" s="23">
        <v>18.182470999999993</v>
      </c>
    </row>
    <row r="12" spans="1:7" s="43" customFormat="1" ht="19.5" customHeight="1">
      <c r="A12" s="45" t="s">
        <v>37</v>
      </c>
      <c r="B12" s="40" t="s">
        <v>36</v>
      </c>
      <c r="C12" s="19">
        <v>73.107277</v>
      </c>
      <c r="D12" s="19">
        <v>83.673</v>
      </c>
      <c r="E12" s="19">
        <v>85.768155</v>
      </c>
      <c r="F12" s="19">
        <v>79.096605</v>
      </c>
      <c r="G12" s="19">
        <v>74.601827</v>
      </c>
    </row>
    <row r="13" spans="1:7" s="43" customFormat="1" ht="37.5">
      <c r="A13" s="44" t="s">
        <v>35</v>
      </c>
      <c r="B13" s="42" t="s">
        <v>34</v>
      </c>
      <c r="C13" s="23">
        <v>9.407565</v>
      </c>
      <c r="D13" s="23">
        <v>8.060366</v>
      </c>
      <c r="E13" s="23">
        <v>8.092658</v>
      </c>
      <c r="F13" s="23">
        <v>3.098997</v>
      </c>
      <c r="G13" s="23">
        <v>3.39014</v>
      </c>
    </row>
    <row r="14" spans="1:7" s="43" customFormat="1" ht="19.5" customHeight="1">
      <c r="A14" s="44" t="s">
        <v>33</v>
      </c>
      <c r="B14" s="42" t="s">
        <v>32</v>
      </c>
      <c r="C14" s="23">
        <v>59.938148</v>
      </c>
      <c r="D14" s="23">
        <v>69.096371</v>
      </c>
      <c r="E14" s="23">
        <v>70.449191</v>
      </c>
      <c r="F14" s="23">
        <v>68.926004</v>
      </c>
      <c r="G14" s="23">
        <v>62.316291</v>
      </c>
    </row>
    <row r="15" spans="1:7" s="43" customFormat="1" ht="19.5" customHeight="1">
      <c r="A15" s="44" t="s">
        <v>31</v>
      </c>
      <c r="B15" s="42" t="s">
        <v>30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s="43" customFormat="1" ht="19.5" customHeight="1">
      <c r="A16" s="44" t="s">
        <v>29</v>
      </c>
      <c r="B16" s="42" t="s">
        <v>28</v>
      </c>
      <c r="C16" s="23">
        <v>3.761564</v>
      </c>
      <c r="D16" s="23">
        <v>6.516262999999995</v>
      </c>
      <c r="E16" s="23">
        <v>7.226305999999994</v>
      </c>
      <c r="F16" s="23">
        <v>7.071603999999994</v>
      </c>
      <c r="G16" s="23">
        <v>8.895395999999998</v>
      </c>
    </row>
    <row r="17" spans="1:7" s="43" customFormat="1" ht="19.5" customHeight="1">
      <c r="A17" s="45" t="s">
        <v>27</v>
      </c>
      <c r="B17" s="40" t="s">
        <v>26</v>
      </c>
      <c r="C17" s="19">
        <v>52.182546</v>
      </c>
      <c r="D17" s="19">
        <v>52.343767</v>
      </c>
      <c r="E17" s="19">
        <v>52.57156</v>
      </c>
      <c r="F17" s="19">
        <v>52.746113</v>
      </c>
      <c r="G17" s="19">
        <v>52.815185</v>
      </c>
    </row>
    <row r="18" spans="1:7" s="43" customFormat="1" ht="19.5" customHeight="1">
      <c r="A18" s="44" t="s">
        <v>25</v>
      </c>
      <c r="B18" s="42" t="s">
        <v>24</v>
      </c>
      <c r="C18" s="23">
        <v>46.855835</v>
      </c>
      <c r="D18" s="23">
        <v>46.855835</v>
      </c>
      <c r="E18" s="23">
        <v>46.855835</v>
      </c>
      <c r="F18" s="23">
        <v>46.855835</v>
      </c>
      <c r="G18" s="23">
        <v>47.564328</v>
      </c>
    </row>
    <row r="19" spans="1:7" s="43" customFormat="1" ht="19.5" customHeight="1">
      <c r="A19" s="44" t="s">
        <v>23</v>
      </c>
      <c r="B19" s="42" t="s">
        <v>22</v>
      </c>
      <c r="C19" s="23">
        <v>4.521605000000003</v>
      </c>
      <c r="D19" s="23">
        <v>5.326711</v>
      </c>
      <c r="E19" s="23">
        <v>5.326710999999999</v>
      </c>
      <c r="F19" s="23">
        <v>5.326711000000002</v>
      </c>
      <c r="G19" s="23">
        <v>4.608934999999996</v>
      </c>
    </row>
    <row r="20" spans="1:7" s="43" customFormat="1" ht="19.5" customHeight="1">
      <c r="A20" s="44" t="s">
        <v>21</v>
      </c>
      <c r="B20" s="42" t="s">
        <v>20</v>
      </c>
      <c r="C20" s="23">
        <v>0.805106</v>
      </c>
      <c r="D20" s="23">
        <v>0.161221</v>
      </c>
      <c r="E20" s="23">
        <v>0.389014</v>
      </c>
      <c r="F20" s="23">
        <v>0.563567</v>
      </c>
      <c r="G20" s="23">
        <v>0.641922</v>
      </c>
    </row>
    <row r="21" spans="1:7" s="43" customFormat="1" ht="19.5" customHeight="1">
      <c r="A21" s="45"/>
      <c r="B21" s="40" t="s">
        <v>19</v>
      </c>
      <c r="C21" s="19">
        <v>125.289823</v>
      </c>
      <c r="D21" s="19">
        <v>136.01676700000002</v>
      </c>
      <c r="E21" s="19">
        <v>138.33971499999998</v>
      </c>
      <c r="F21" s="19">
        <v>131.842718</v>
      </c>
      <c r="G21" s="19">
        <v>127.417012</v>
      </c>
    </row>
    <row r="22" spans="1:7" s="43" customFormat="1" ht="19.5" customHeight="1">
      <c r="A22" s="46"/>
      <c r="B22" s="47"/>
      <c r="C22" s="25"/>
      <c r="D22" s="25"/>
      <c r="E22" s="25"/>
      <c r="F22" s="25"/>
      <c r="G22" s="25"/>
    </row>
    <row r="23" spans="1:7" s="43" customFormat="1" ht="19.5" customHeight="1">
      <c r="A23" s="27"/>
      <c r="B23" s="40" t="s">
        <v>18</v>
      </c>
      <c r="C23" s="27"/>
      <c r="D23" s="27"/>
      <c r="E23" s="27"/>
      <c r="F23" s="27"/>
      <c r="G23" s="27"/>
    </row>
    <row r="24" spans="1:7" s="43" customFormat="1" ht="19.5" customHeight="1">
      <c r="A24" s="48" t="s">
        <v>17</v>
      </c>
      <c r="B24" s="42" t="s">
        <v>16</v>
      </c>
      <c r="C24" s="29">
        <v>0.0064259488977009725</v>
      </c>
      <c r="D24" s="29">
        <v>0.0011853023973140016</v>
      </c>
      <c r="E24" s="29">
        <v>0.002812019672008143</v>
      </c>
      <c r="F24" s="29">
        <v>0.004274540213893345</v>
      </c>
      <c r="G24" s="29">
        <v>0.005037961492928432</v>
      </c>
    </row>
    <row r="25" spans="1:7" s="43" customFormat="1" ht="19.5" customHeight="1">
      <c r="A25" s="48" t="s">
        <v>15</v>
      </c>
      <c r="B25" s="42" t="s">
        <v>14</v>
      </c>
      <c r="C25" s="29">
        <v>0.015428645432516841</v>
      </c>
      <c r="D25" s="29">
        <v>0.0030800419847505436</v>
      </c>
      <c r="E25" s="29">
        <v>0.007399704326826139</v>
      </c>
      <c r="F25" s="29">
        <v>0.010684521909699773</v>
      </c>
      <c r="G25" s="29">
        <v>0.012154118176429753</v>
      </c>
    </row>
    <row r="26" spans="1:7" s="43" customFormat="1" ht="19.5" customHeight="1">
      <c r="A26" s="48" t="s">
        <v>13</v>
      </c>
      <c r="B26" s="49" t="s">
        <v>12</v>
      </c>
      <c r="C26" s="29">
        <v>0.17181065332363976</v>
      </c>
      <c r="D26" s="29">
        <v>0.15758222912955341</v>
      </c>
      <c r="E26" s="29">
        <v>0.15943253032649135</v>
      </c>
      <c r="F26" s="29">
        <v>0.15755249931322907</v>
      </c>
      <c r="G26" s="29">
        <v>0.1576555467135671</v>
      </c>
    </row>
    <row r="27" spans="1:7" s="43" customFormat="1" ht="19.5" customHeight="1">
      <c r="A27" s="44" t="s">
        <v>11</v>
      </c>
      <c r="B27" s="42" t="s">
        <v>10</v>
      </c>
      <c r="C27" s="31">
        <v>0.3552019781803335</v>
      </c>
      <c r="D27" s="31">
        <v>0.5900355926194947</v>
      </c>
      <c r="E27" s="31">
        <v>0.50907635481469</v>
      </c>
      <c r="F27" s="31">
        <v>0.6137601853045981</v>
      </c>
      <c r="G27" s="31">
        <v>0.5576777802574663</v>
      </c>
    </row>
    <row r="28" spans="1:7" s="43" customFormat="1" ht="19.5" customHeight="1">
      <c r="A28" s="44" t="s">
        <v>9</v>
      </c>
      <c r="B28" s="42" t="s">
        <v>8</v>
      </c>
      <c r="C28" s="33">
        <v>10</v>
      </c>
      <c r="D28" s="33">
        <v>10</v>
      </c>
      <c r="E28" s="33">
        <v>10</v>
      </c>
      <c r="F28" s="33">
        <v>10</v>
      </c>
      <c r="G28" s="33">
        <v>10</v>
      </c>
    </row>
    <row r="29" spans="1:7" s="43" customFormat="1" ht="19.5" customHeight="1">
      <c r="A29" s="44" t="s">
        <v>7</v>
      </c>
      <c r="B29" s="42" t="s">
        <v>6</v>
      </c>
      <c r="C29" s="33">
        <v>38</v>
      </c>
      <c r="D29" s="33">
        <v>38</v>
      </c>
      <c r="E29" s="33">
        <v>38</v>
      </c>
      <c r="F29" s="33">
        <v>19</v>
      </c>
      <c r="G29" s="33">
        <v>19</v>
      </c>
    </row>
    <row r="30" spans="1:7" s="43" customFormat="1" ht="19.5" customHeight="1">
      <c r="A30" s="44" t="s">
        <v>5</v>
      </c>
      <c r="B30" s="42" t="s">
        <v>4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s="43" customFormat="1" ht="19.5" customHeight="1">
      <c r="A31" s="44" t="s">
        <v>3</v>
      </c>
      <c r="B31" s="42" t="s">
        <v>2</v>
      </c>
      <c r="C31" s="33">
        <v>58</v>
      </c>
      <c r="D31" s="33">
        <v>45</v>
      </c>
      <c r="E31" s="33">
        <v>43</v>
      </c>
      <c r="F31" s="33">
        <v>43</v>
      </c>
      <c r="G31" s="33">
        <v>41</v>
      </c>
    </row>
    <row r="32" spans="1:7" s="43" customFormat="1" ht="19.5" customHeight="1">
      <c r="A32" s="44" t="s">
        <v>1</v>
      </c>
      <c r="B32" s="42" t="s">
        <v>0</v>
      </c>
      <c r="C32" s="33">
        <v>4489</v>
      </c>
      <c r="D32" s="33">
        <v>4027</v>
      </c>
      <c r="E32" s="33">
        <v>6438</v>
      </c>
      <c r="F32" s="33">
        <v>7225</v>
      </c>
      <c r="G32" s="33">
        <v>7917</v>
      </c>
    </row>
  </sheetData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Носиров Хусрав Ёгибегович</dc:creator>
  <cp:keywords/>
  <dc:description/>
  <cp:lastModifiedBy>Рахимов Даврон Зиёдуллоевич</cp:lastModifiedBy>
  <dcterms:created xsi:type="dcterms:W3CDTF">2021-04-16T05:16:07Z</dcterms:created>
  <dcterms:modified xsi:type="dcterms:W3CDTF">2024-04-15T04:38:05Z</dcterms:modified>
  <cp:category/>
  <cp:version/>
  <cp:contentType/>
  <cp:contentStatus/>
</cp:coreProperties>
</file>